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20" windowWidth="19420" windowHeight="9500" activeTab="3"/>
  </bookViews>
  <sheets>
    <sheet name="Introduction" sheetId="1" r:id="rId1"/>
    <sheet name="Chicken" sheetId="3" r:id="rId2"/>
    <sheet name="Pigs" sheetId="2" r:id="rId3"/>
    <sheet name="Cattle" sheetId="4" r:id="rId4"/>
  </sheets>
  <calcPr calcId="145621"/>
</workbook>
</file>

<file path=xl/calcChain.xml><?xml version="1.0" encoding="utf-8"?>
<calcChain xmlns="http://schemas.openxmlformats.org/spreadsheetml/2006/main">
  <c r="D61" i="4" l="1"/>
  <c r="D62" i="4" s="1"/>
  <c r="D58" i="4"/>
  <c r="E58" i="4" s="1"/>
  <c r="E56" i="4"/>
  <c r="D45" i="4"/>
  <c r="D46" i="4" s="1"/>
  <c r="D42" i="4"/>
  <c r="D44" i="4" s="1"/>
  <c r="E44" i="4" s="1"/>
  <c r="E40" i="4"/>
  <c r="D30" i="4"/>
  <c r="D31" i="4" s="1"/>
  <c r="D27" i="4"/>
  <c r="E27" i="4" s="1"/>
  <c r="E25" i="4"/>
  <c r="D14" i="4"/>
  <c r="D15" i="4" s="1"/>
  <c r="D11" i="4"/>
  <c r="D13" i="4" s="1"/>
  <c r="E13" i="4" s="1"/>
  <c r="E9" i="4"/>
  <c r="E48" i="4" l="1"/>
  <c r="F48" i="4"/>
  <c r="E62" i="4"/>
  <c r="C62" i="4"/>
  <c r="E17" i="4"/>
  <c r="F17" i="4"/>
  <c r="E31" i="4"/>
  <c r="C31" i="4"/>
  <c r="E15" i="4"/>
  <c r="C15" i="4"/>
  <c r="E46" i="4"/>
  <c r="C46" i="4"/>
  <c r="E11" i="4"/>
  <c r="D29" i="4"/>
  <c r="E29" i="4" s="1"/>
  <c r="E42" i="4"/>
  <c r="D60" i="4"/>
  <c r="E60" i="4" s="1"/>
  <c r="D75" i="3"/>
  <c r="D77" i="3" s="1"/>
  <c r="E77" i="3" s="1"/>
  <c r="E73" i="3"/>
  <c r="D30" i="2"/>
  <c r="D31" i="2" s="1"/>
  <c r="D27" i="2"/>
  <c r="D29" i="2" s="1"/>
  <c r="E29" i="2" s="1"/>
  <c r="E25" i="2"/>
  <c r="D62" i="3"/>
  <c r="D63" i="3" s="1"/>
  <c r="D59" i="3"/>
  <c r="D61" i="3" s="1"/>
  <c r="E61" i="3" s="1"/>
  <c r="E57" i="3"/>
  <c r="D61" i="2"/>
  <c r="D62" i="2" s="1"/>
  <c r="D58" i="2"/>
  <c r="D60" i="2" s="1"/>
  <c r="E60" i="2" s="1"/>
  <c r="E56" i="2"/>
  <c r="D45" i="2"/>
  <c r="D46" i="2" s="1"/>
  <c r="D42" i="2"/>
  <c r="D44" i="2" s="1"/>
  <c r="E44" i="2" s="1"/>
  <c r="E40" i="2"/>
  <c r="D14" i="2"/>
  <c r="D15" i="2" s="1"/>
  <c r="C15" i="2" s="1"/>
  <c r="D14" i="3"/>
  <c r="D30" i="3"/>
  <c r="D46" i="3"/>
  <c r="D43" i="3"/>
  <c r="E41" i="3"/>
  <c r="D11" i="2"/>
  <c r="E9" i="2"/>
  <c r="D27" i="3"/>
  <c r="D31" i="3" s="1"/>
  <c r="C31" i="3" s="1"/>
  <c r="E25" i="3"/>
  <c r="D11" i="3"/>
  <c r="E9" i="3"/>
  <c r="F64" i="4" l="1"/>
  <c r="E64" i="4"/>
  <c r="F33" i="4"/>
  <c r="E33" i="4"/>
  <c r="E58" i="2"/>
  <c r="E79" i="3"/>
  <c r="F79" i="3"/>
  <c r="E75" i="3"/>
  <c r="E31" i="2"/>
  <c r="C31" i="2"/>
  <c r="E33" i="2"/>
  <c r="F33" i="2"/>
  <c r="E27" i="2"/>
  <c r="E63" i="3"/>
  <c r="C63" i="3"/>
  <c r="E65" i="3"/>
  <c r="F65" i="3"/>
  <c r="E59" i="3"/>
  <c r="E62" i="2"/>
  <c r="C62" i="2"/>
  <c r="E64" i="2"/>
  <c r="F64" i="2"/>
  <c r="E46" i="2"/>
  <c r="C46" i="2"/>
  <c r="E48" i="2"/>
  <c r="F48" i="2"/>
  <c r="E42" i="2"/>
  <c r="D15" i="3"/>
  <c r="C15" i="3" s="1"/>
  <c r="D47" i="3"/>
  <c r="E43" i="3"/>
  <c r="D45" i="3"/>
  <c r="E45" i="3" s="1"/>
  <c r="E27" i="3"/>
  <c r="E11" i="2"/>
  <c r="E15" i="2"/>
  <c r="D13" i="2"/>
  <c r="E13" i="2" s="1"/>
  <c r="E31" i="3"/>
  <c r="D29" i="3"/>
  <c r="E29" i="3" s="1"/>
  <c r="D13" i="3"/>
  <c r="E13" i="3" s="1"/>
  <c r="E11" i="3"/>
  <c r="F68" i="4" l="1"/>
  <c r="E47" i="3"/>
  <c r="C47" i="3"/>
  <c r="E15" i="3"/>
  <c r="E49" i="3"/>
  <c r="F49" i="3"/>
  <c r="F83" i="3" s="1"/>
  <c r="E17" i="3"/>
  <c r="F17" i="3"/>
  <c r="E17" i="2"/>
  <c r="F17" i="2"/>
  <c r="F68" i="2" s="1"/>
  <c r="E33" i="3"/>
  <c r="F33" i="3"/>
</calcChain>
</file>

<file path=xl/sharedStrings.xml><?xml version="1.0" encoding="utf-8"?>
<sst xmlns="http://schemas.openxmlformats.org/spreadsheetml/2006/main" count="309" uniqueCount="130">
  <si>
    <t>Introduction</t>
  </si>
  <si>
    <t>So saying, much blame seems to have been put on the use of antibiotics in animals as being the major cause of antimicrobial resistance in man.</t>
  </si>
  <si>
    <r>
      <t xml:space="preserve">There is the </t>
    </r>
    <r>
      <rPr>
        <b/>
        <sz val="11"/>
        <color theme="1"/>
        <rFont val="Calibri"/>
        <family val="2"/>
        <scheme val="minor"/>
      </rPr>
      <t xml:space="preserve">direct contact </t>
    </r>
    <r>
      <rPr>
        <sz val="11"/>
        <color theme="1"/>
        <rFont val="Calibri"/>
        <family val="2"/>
        <scheme val="minor"/>
      </rPr>
      <t>with animals that can enhance the likely spread of resistance from animals to man via contamination or infection with animal bacteria, but this can also go the other way from man to animals.</t>
    </r>
  </si>
  <si>
    <t>Direct contact</t>
  </si>
  <si>
    <t>Indirect contact</t>
  </si>
  <si>
    <t>This mainly arises by eating food that has been contaminated or infected with bacteria, which are carrying resistance genes.</t>
  </si>
  <si>
    <t xml:space="preserve">Hygienic preparation of food and sufficient cooking or steaming will destroy bacteria that are on the meat. </t>
  </si>
  <si>
    <t>Poor kitchen hygiene, especially with poultry carcasses, can lead to contamination of surfaces or implements and the potential spread to other consumables.</t>
  </si>
  <si>
    <r>
      <t xml:space="preserve">Carcasses can also be contaminated by other 'commensal' bacteria such as </t>
    </r>
    <r>
      <rPr>
        <b/>
        <sz val="11"/>
        <color theme="1"/>
        <rFont val="Calibri"/>
        <family val="2"/>
        <scheme val="minor"/>
      </rPr>
      <t>Escherichia coli</t>
    </r>
    <r>
      <rPr>
        <sz val="11"/>
        <color theme="1"/>
        <rFont val="Calibri"/>
        <family val="2"/>
        <scheme val="minor"/>
      </rPr>
      <t xml:space="preserve"> and </t>
    </r>
    <r>
      <rPr>
        <b/>
        <sz val="11"/>
        <color theme="1"/>
        <rFont val="Calibri"/>
        <family val="2"/>
        <scheme val="minor"/>
      </rPr>
      <t>Enterococcus species</t>
    </r>
    <r>
      <rPr>
        <sz val="11"/>
        <color theme="1"/>
        <rFont val="Calibri"/>
        <family val="2"/>
        <scheme val="minor"/>
      </rPr>
      <t xml:space="preserve">, mainly </t>
    </r>
    <r>
      <rPr>
        <b/>
        <sz val="11"/>
        <color theme="1"/>
        <rFont val="Calibri"/>
        <family val="2"/>
        <scheme val="minor"/>
      </rPr>
      <t>E. faecium</t>
    </r>
    <r>
      <rPr>
        <sz val="11"/>
        <color theme="1"/>
        <rFont val="Calibri"/>
        <family val="2"/>
        <scheme val="minor"/>
      </rPr>
      <t xml:space="preserve"> and </t>
    </r>
    <r>
      <rPr>
        <b/>
        <sz val="11"/>
        <color theme="1"/>
        <rFont val="Calibri"/>
        <family val="2"/>
        <scheme val="minor"/>
      </rPr>
      <t>E. faecalis</t>
    </r>
    <r>
      <rPr>
        <sz val="11"/>
        <color theme="1"/>
        <rFont val="Calibri"/>
        <family val="2"/>
        <scheme val="minor"/>
      </rPr>
      <t>.</t>
    </r>
  </si>
  <si>
    <r>
      <t xml:space="preserve">So saying, some meat and carcasses are contaminated mainly on the surface but some bacteria can be deeper in the lymph system like </t>
    </r>
    <r>
      <rPr>
        <b/>
        <sz val="11"/>
        <color theme="1"/>
        <rFont val="Calibri"/>
        <family val="2"/>
        <scheme val="minor"/>
      </rPr>
      <t>Salmonella enterica Typhimurium</t>
    </r>
    <r>
      <rPr>
        <sz val="11"/>
        <color theme="1"/>
        <rFont val="Calibri"/>
        <family val="2"/>
        <scheme val="minor"/>
      </rPr>
      <t xml:space="preserve"> and may not be washed off.</t>
    </r>
  </si>
  <si>
    <t>Attribution models</t>
  </si>
  <si>
    <t>Campylobacter chickens</t>
  </si>
  <si>
    <t>Resistance transfer macrolides (%)</t>
  </si>
  <si>
    <t xml:space="preserve">Human population </t>
  </si>
  <si>
    <t>Per cent of population</t>
  </si>
  <si>
    <t>Population</t>
  </si>
  <si>
    <t>No. of cases</t>
  </si>
  <si>
    <t>Cases/100,000 population</t>
  </si>
  <si>
    <t xml:space="preserve">Likely macrolide resistance transmission </t>
  </si>
  <si>
    <t>Macrolides</t>
  </si>
  <si>
    <t>Fluoroquinolones</t>
  </si>
  <si>
    <t>Fill in number</t>
  </si>
  <si>
    <t>Disease attribution chickens (%)</t>
  </si>
  <si>
    <t>Fill country/region and percentage</t>
  </si>
  <si>
    <t>Europe (EU)</t>
  </si>
  <si>
    <t>Resistance transfer fluoroquinolones (%)</t>
  </si>
  <si>
    <t xml:space="preserve">Likely fluoroquinolone resistance transmission </t>
  </si>
  <si>
    <t>Disease attribution pigs (%)</t>
  </si>
  <si>
    <t>Campylobacter pigs</t>
  </si>
  <si>
    <t>Mortality cases associated with chickens</t>
  </si>
  <si>
    <t>Mortality cases associated with pigs</t>
  </si>
  <si>
    <t>Salmonella chickens</t>
  </si>
  <si>
    <t>Reported Salmonella infection cases in man</t>
  </si>
  <si>
    <t>Salmonella pigs</t>
  </si>
  <si>
    <t>Cephalosporins 3rd generation (cefotaxime)</t>
  </si>
  <si>
    <t>Resistance transfer cefotaxime (%)</t>
  </si>
  <si>
    <t xml:space="preserve">Likely 3G cephalosporin resistance transmission </t>
  </si>
  <si>
    <t xml:space="preserve">Likely cefotaxime resistance transmission </t>
  </si>
  <si>
    <t>*Reported cases are likely to have gone to the doctor or hospital</t>
  </si>
  <si>
    <t>Reported* Campylobacter infection cases in man</t>
  </si>
  <si>
    <t>Reported* Salmonella infection cases in man</t>
  </si>
  <si>
    <t>E. coli chickens</t>
  </si>
  <si>
    <t>Cephalosporins 3rd &amp; 4th generation (ESBLs)</t>
  </si>
  <si>
    <t>Sweden</t>
  </si>
  <si>
    <t>Reported* E. coli bacteraemias infection cases in man</t>
  </si>
  <si>
    <t>No. E. coli cases from chickens</t>
  </si>
  <si>
    <t>Resistance transfer ESBLs (%)</t>
  </si>
  <si>
    <t>No. ESBL resistant E. coli cases</t>
  </si>
  <si>
    <t xml:space="preserve">Likely ESBL resistance transmission </t>
  </si>
  <si>
    <t>Total critically important resistance transmission from chicken meat</t>
  </si>
  <si>
    <t>Conclusions - transmission</t>
  </si>
  <si>
    <t>Antibiotics of importance</t>
  </si>
  <si>
    <t xml:space="preserve">These three families of antimicrobials have been used as examples in the models. </t>
  </si>
  <si>
    <r>
      <t>Certainly, much lower than either</t>
    </r>
    <r>
      <rPr>
        <b/>
        <sz val="11"/>
        <color theme="1"/>
        <rFont val="Calibri"/>
        <family val="2"/>
        <scheme val="minor"/>
      </rPr>
      <t xml:space="preserve"> direct contact</t>
    </r>
    <r>
      <rPr>
        <sz val="11"/>
        <color theme="1"/>
        <rFont val="Calibri"/>
        <family val="2"/>
        <scheme val="minor"/>
      </rPr>
      <t xml:space="preserve"> with the organism by a farmer/owner or from the </t>
    </r>
    <r>
      <rPr>
        <b/>
        <sz val="11"/>
        <color theme="1"/>
        <rFont val="Calibri"/>
        <family val="2"/>
        <scheme val="minor"/>
      </rPr>
      <t>direct use</t>
    </r>
    <r>
      <rPr>
        <sz val="11"/>
        <color theme="1"/>
        <rFont val="Calibri"/>
        <family val="2"/>
        <scheme val="minor"/>
      </rPr>
      <t xml:space="preserve"> of antibiotics in human medicine, both in the community and hospitals, especially when given orally.</t>
    </r>
  </si>
  <si>
    <r>
      <t xml:space="preserve">A number of organisations, such as the </t>
    </r>
    <r>
      <rPr>
        <b/>
        <sz val="11"/>
        <color theme="1"/>
        <rFont val="Calibri"/>
        <family val="2"/>
        <scheme val="minor"/>
      </rPr>
      <t>WHO, OIE, FDA (US), EMA (EU)</t>
    </r>
    <r>
      <rPr>
        <sz val="11"/>
        <color theme="1"/>
        <rFont val="Calibri"/>
        <family val="2"/>
        <scheme val="minor"/>
      </rPr>
      <t xml:space="preserve"> have classified antibiotics used in humans and animals as</t>
    </r>
    <r>
      <rPr>
        <b/>
        <sz val="11"/>
        <color theme="1"/>
        <rFont val="Calibri"/>
        <family val="2"/>
        <scheme val="minor"/>
      </rPr>
      <t xml:space="preserve"> critically important (CIAs), highly important (HIAs) and important (IAs)</t>
    </r>
    <r>
      <rPr>
        <sz val="11"/>
        <color theme="1"/>
        <rFont val="Calibri"/>
        <family val="2"/>
        <scheme val="minor"/>
      </rPr>
      <t>.</t>
    </r>
  </si>
  <si>
    <r>
      <t xml:space="preserve">In general, the </t>
    </r>
    <r>
      <rPr>
        <b/>
        <sz val="11"/>
        <color theme="1"/>
        <rFont val="Calibri"/>
        <family val="2"/>
        <scheme val="minor"/>
      </rPr>
      <t>fluoroquinolones and 3rd and 4th generation cephalosporins</t>
    </r>
    <r>
      <rPr>
        <sz val="11"/>
        <color theme="1"/>
        <rFont val="Calibri"/>
        <family val="2"/>
        <scheme val="minor"/>
      </rPr>
      <t xml:space="preserve"> appear on all CIA lists. The </t>
    </r>
    <r>
      <rPr>
        <b/>
        <sz val="11"/>
        <color theme="1"/>
        <rFont val="Calibri"/>
        <family val="2"/>
        <scheme val="minor"/>
      </rPr>
      <t>macrolides</t>
    </r>
    <r>
      <rPr>
        <sz val="11"/>
        <color theme="1"/>
        <rFont val="Calibri"/>
        <family val="2"/>
        <scheme val="minor"/>
      </rPr>
      <t xml:space="preserve"> are more variable ranging from CIA to HIA.</t>
    </r>
  </si>
  <si>
    <r>
      <t xml:space="preserve">The </t>
    </r>
    <r>
      <rPr>
        <b/>
        <sz val="11"/>
        <color theme="1"/>
        <rFont val="Calibri"/>
        <family val="2"/>
        <scheme val="minor"/>
      </rPr>
      <t xml:space="preserve">macrolides and fluoroquinolones </t>
    </r>
    <r>
      <rPr>
        <sz val="11"/>
        <color theme="1"/>
        <rFont val="Calibri"/>
        <family val="2"/>
        <scheme val="minor"/>
      </rPr>
      <t xml:space="preserve">were used in the </t>
    </r>
    <r>
      <rPr>
        <b/>
        <sz val="11"/>
        <color theme="1"/>
        <rFont val="Calibri"/>
        <family val="2"/>
        <scheme val="minor"/>
      </rPr>
      <t>Campylobacter models</t>
    </r>
    <r>
      <rPr>
        <sz val="11"/>
        <color theme="1"/>
        <rFont val="Calibri"/>
        <family val="2"/>
        <scheme val="minor"/>
      </rPr>
      <t>.</t>
    </r>
  </si>
  <si>
    <r>
      <t xml:space="preserve">The </t>
    </r>
    <r>
      <rPr>
        <b/>
        <sz val="11"/>
        <color theme="1"/>
        <rFont val="Calibri"/>
        <family val="2"/>
        <scheme val="minor"/>
      </rPr>
      <t xml:space="preserve">fluoroquinolones (ciprofloxacin) and 3rd generation cephalosporins (cefotaxime) </t>
    </r>
    <r>
      <rPr>
        <sz val="11"/>
        <color theme="1"/>
        <rFont val="Calibri"/>
        <family val="2"/>
        <scheme val="minor"/>
      </rPr>
      <t xml:space="preserve">were used in the </t>
    </r>
    <r>
      <rPr>
        <b/>
        <sz val="11"/>
        <color theme="1"/>
        <rFont val="Calibri"/>
        <family val="2"/>
        <scheme val="minor"/>
      </rPr>
      <t>Salmonella models</t>
    </r>
  </si>
  <si>
    <r>
      <t xml:space="preserve">This has been demonstrated by the spread of </t>
    </r>
    <r>
      <rPr>
        <b/>
        <sz val="11"/>
        <color theme="1"/>
        <rFont val="Calibri"/>
        <family val="2"/>
        <scheme val="minor"/>
      </rPr>
      <t>methicillin resistant Staphylococcus aureus (MRSA)</t>
    </r>
    <r>
      <rPr>
        <sz val="11"/>
        <color theme="1"/>
        <rFont val="Calibri"/>
        <family val="2"/>
        <scheme val="minor"/>
      </rPr>
      <t xml:space="preserve">, </t>
    </r>
    <r>
      <rPr>
        <b/>
        <sz val="11"/>
        <color theme="1"/>
        <rFont val="Calibri"/>
        <family val="2"/>
        <scheme val="minor"/>
      </rPr>
      <t xml:space="preserve">Streptococcus suis </t>
    </r>
    <r>
      <rPr>
        <sz val="11"/>
        <color theme="1"/>
        <rFont val="Calibri"/>
        <family val="2"/>
        <scheme val="minor"/>
      </rPr>
      <t xml:space="preserve">in pigs and also by the </t>
    </r>
    <r>
      <rPr>
        <b/>
        <sz val="11"/>
        <color theme="1"/>
        <rFont val="Calibri"/>
        <family val="2"/>
        <scheme val="minor"/>
      </rPr>
      <t xml:space="preserve">influenza viruses </t>
    </r>
    <r>
      <rPr>
        <sz val="11"/>
        <color theme="1"/>
        <rFont val="Calibri"/>
        <family val="2"/>
        <scheme val="minor"/>
      </rPr>
      <t>of pigs, poultry or human strains.</t>
    </r>
  </si>
  <si>
    <t>The oral spread of infection and resistance seems to be lower and depends very much on personal hygiene and washing one's hands inbetween handling animals and their dung and taking in food such as sandwiches etc.</t>
  </si>
  <si>
    <r>
      <t xml:space="preserve">Certain bacteria like </t>
    </r>
    <r>
      <rPr>
        <b/>
        <sz val="11"/>
        <color theme="1"/>
        <rFont val="Calibri"/>
        <family val="2"/>
        <scheme val="minor"/>
      </rPr>
      <t>Campylobacter jejuni</t>
    </r>
    <r>
      <rPr>
        <sz val="11"/>
        <color theme="1"/>
        <rFont val="Calibri"/>
        <family val="2"/>
        <scheme val="minor"/>
      </rPr>
      <t xml:space="preserve"> or </t>
    </r>
    <r>
      <rPr>
        <b/>
        <sz val="11"/>
        <color theme="1"/>
        <rFont val="Calibri"/>
        <family val="2"/>
        <scheme val="minor"/>
      </rPr>
      <t xml:space="preserve">C. coli </t>
    </r>
    <r>
      <rPr>
        <sz val="11"/>
        <color theme="1"/>
        <rFont val="Calibri"/>
        <family val="2"/>
        <scheme val="minor"/>
      </rPr>
      <t>can colonise a human's gut and cause an infection (</t>
    </r>
    <r>
      <rPr>
        <b/>
        <sz val="11"/>
        <color theme="1"/>
        <rFont val="Calibri"/>
        <family val="2"/>
        <scheme val="minor"/>
      </rPr>
      <t>gastro-enteritis - diarrhoea</t>
    </r>
    <r>
      <rPr>
        <sz val="11"/>
        <color theme="1"/>
        <rFont val="Calibri"/>
        <family val="2"/>
        <scheme val="minor"/>
      </rPr>
      <t>); they may also be carrying antibiotic resistant genes.</t>
    </r>
  </si>
  <si>
    <r>
      <t xml:space="preserve">Other bacteria such as </t>
    </r>
    <r>
      <rPr>
        <b/>
        <sz val="11"/>
        <color theme="1"/>
        <rFont val="Calibri"/>
        <family val="2"/>
        <scheme val="minor"/>
      </rPr>
      <t>Salmonella Enteritidis</t>
    </r>
    <r>
      <rPr>
        <sz val="11"/>
        <color theme="1"/>
        <rFont val="Calibri"/>
        <family val="2"/>
        <scheme val="minor"/>
      </rPr>
      <t xml:space="preserve"> can be transmitted via chicken meat or via eggs and </t>
    </r>
    <r>
      <rPr>
        <b/>
        <sz val="11"/>
        <color theme="1"/>
        <rFont val="Calibri"/>
        <family val="2"/>
        <scheme val="minor"/>
      </rPr>
      <t xml:space="preserve">S. Typhimurium </t>
    </r>
    <r>
      <rPr>
        <sz val="11"/>
        <color theme="1"/>
        <rFont val="Calibri"/>
        <family val="2"/>
        <scheme val="minor"/>
      </rPr>
      <t>can be found in poultry meat as well as pork and beef.</t>
    </r>
  </si>
  <si>
    <t>References</t>
  </si>
  <si>
    <r>
      <t>Many of the</t>
    </r>
    <r>
      <rPr>
        <b/>
        <sz val="11"/>
        <color theme="1"/>
        <rFont val="Calibri"/>
        <family val="2"/>
        <scheme val="minor"/>
      </rPr>
      <t xml:space="preserve"> assumptions</t>
    </r>
    <r>
      <rPr>
        <sz val="11"/>
        <color theme="1"/>
        <rFont val="Calibri"/>
        <family val="2"/>
        <scheme val="minor"/>
      </rPr>
      <t xml:space="preserve"> are not based on scientific data or calculations, hence the developments of the </t>
    </r>
    <r>
      <rPr>
        <b/>
        <sz val="11"/>
        <color theme="1"/>
        <rFont val="Calibri"/>
        <family val="2"/>
        <scheme val="minor"/>
      </rPr>
      <t>attribution models</t>
    </r>
    <r>
      <rPr>
        <sz val="11"/>
        <color theme="1"/>
        <rFont val="Calibri"/>
        <family val="2"/>
        <scheme val="minor"/>
      </rPr>
      <t>.</t>
    </r>
  </si>
  <si>
    <t>Eating of raw meat or undercooking prepared meat products, such as sausages, can permit the bacteria to be taken in.</t>
  </si>
  <si>
    <r>
      <t>Chicken carcasses are the most frequently contaminated (</t>
    </r>
    <r>
      <rPr>
        <b/>
        <sz val="11"/>
        <color theme="1"/>
        <rFont val="Calibri"/>
        <family val="2"/>
        <scheme val="minor"/>
      </rPr>
      <t>50% Campylobacter</t>
    </r>
    <r>
      <rPr>
        <sz val="11"/>
        <color theme="1"/>
        <rFont val="Calibri"/>
        <family val="2"/>
        <scheme val="minor"/>
      </rPr>
      <t>) and are the main cause of infection in man with this bacteria, although other animal species and the environment are involved.</t>
    </r>
  </si>
  <si>
    <t>These commensals can be pathogenic, especially in immunocompromised patients, following infections (HIV), transplants and cancer therapy.</t>
  </si>
  <si>
    <t>The resistance genes or plasmids left in the gut contents/environment can be  taken in by the host animal species E. coli and potentially other gut flora, usually by the slower transmission route of transformation.</t>
  </si>
  <si>
    <r>
      <t xml:space="preserve">So saying, most </t>
    </r>
    <r>
      <rPr>
        <b/>
        <sz val="11"/>
        <color theme="1"/>
        <rFont val="Calibri"/>
        <family val="2"/>
        <scheme val="minor"/>
      </rPr>
      <t>E. coli</t>
    </r>
    <r>
      <rPr>
        <sz val="11"/>
        <color theme="1"/>
        <rFont val="Calibri"/>
        <family val="2"/>
        <scheme val="minor"/>
      </rPr>
      <t xml:space="preserve"> do not colonise other animal species or human guts but are usually destroyed. This destruction may allow the resistance genes to be picked up out of the gut.</t>
    </r>
  </si>
  <si>
    <r>
      <t xml:space="preserve">By being commensals they are not usually primary pathogens (disease-causing agents) but can colonise the human gut and can carry resistance genes which may be spread to other bacteria in the gut, either by </t>
    </r>
    <r>
      <rPr>
        <b/>
        <sz val="11"/>
        <color theme="1"/>
        <rFont val="Calibri"/>
        <family val="2"/>
        <scheme val="minor"/>
      </rPr>
      <t xml:space="preserve">conjugation </t>
    </r>
    <r>
      <rPr>
        <sz val="11"/>
        <color theme="1"/>
        <rFont val="Calibri"/>
        <family val="2"/>
        <scheme val="minor"/>
      </rPr>
      <t xml:space="preserve">or </t>
    </r>
    <r>
      <rPr>
        <b/>
        <sz val="11"/>
        <color theme="1"/>
        <rFont val="Calibri"/>
        <family val="2"/>
        <scheme val="minor"/>
      </rPr>
      <t>transformation.</t>
    </r>
  </si>
  <si>
    <r>
      <t xml:space="preserve">The incidence of the </t>
    </r>
    <r>
      <rPr>
        <b/>
        <sz val="11"/>
        <color theme="1"/>
        <rFont val="Calibri"/>
        <family val="2"/>
        <scheme val="minor"/>
      </rPr>
      <t>cephalosporins resistance genes</t>
    </r>
    <r>
      <rPr>
        <sz val="11"/>
        <color theme="1"/>
        <rFont val="Calibri"/>
        <family val="2"/>
        <scheme val="minor"/>
      </rPr>
      <t xml:space="preserve"> - extended spectrum beta-lactamases (ESBLs) were used in the human </t>
    </r>
    <r>
      <rPr>
        <b/>
        <sz val="11"/>
        <color theme="1"/>
        <rFont val="Calibri"/>
        <family val="2"/>
        <scheme val="minor"/>
      </rPr>
      <t xml:space="preserve">E. coli model </t>
    </r>
    <r>
      <rPr>
        <sz val="11"/>
        <color theme="1"/>
        <rFont val="Calibri"/>
        <family val="2"/>
        <scheme val="minor"/>
      </rPr>
      <t>in chickens.</t>
    </r>
  </si>
  <si>
    <t>1. AHVLA (2014) Report - Salmonella</t>
  </si>
  <si>
    <t>2. Burch, DGS, (2013) Pig Journal, 68, 27-39.</t>
  </si>
  <si>
    <t>3. Burch, DGS, (2015) Veterinary Record, 177, 549-550.</t>
  </si>
  <si>
    <t>5. Burch, DGS, (2016) Veterinary Record, 178, 22, 565.</t>
  </si>
  <si>
    <t>Octagon Services Ltd</t>
  </si>
  <si>
    <t>Results</t>
  </si>
  <si>
    <r>
      <t xml:space="preserve">This must be compared with </t>
    </r>
    <r>
      <rPr>
        <b/>
        <sz val="11"/>
        <color theme="1"/>
        <rFont val="Calibri"/>
        <family val="2"/>
        <scheme val="minor"/>
      </rPr>
      <t>18,000-51,000 people/100,000 population</t>
    </r>
    <r>
      <rPr>
        <sz val="11"/>
        <color theme="1"/>
        <rFont val="Calibri"/>
        <family val="2"/>
        <scheme val="minor"/>
      </rPr>
      <t xml:space="preserve"> directly receiving antibiotics each year in the EU.</t>
    </r>
  </si>
  <si>
    <t>The significance of the indirect transmission of antibiotic resistance via cooked meats is minimal in comparison with the direct use of antibiotics in man.</t>
  </si>
  <si>
    <t>The data is primarily based on European reported case data, but the models are open so that national or regional data can be used to determine the likely attribution of resistance from animals to man.</t>
  </si>
  <si>
    <r>
      <rPr>
        <b/>
        <sz val="11"/>
        <color theme="1"/>
        <rFont val="Calibri"/>
        <family val="2"/>
        <scheme val="minor"/>
      </rPr>
      <t>Reported case data</t>
    </r>
    <r>
      <rPr>
        <sz val="11"/>
        <color theme="1"/>
        <rFont val="Calibri"/>
        <family val="2"/>
        <scheme val="minor"/>
      </rPr>
      <t xml:space="preserve"> is likely to be clinical cases that have presented themselves to doctors or hospitals and may underestimate the total number of clinical cases but were not treated.</t>
    </r>
  </si>
  <si>
    <t>Attribution models of resistance transmission to man based on animal species (2016).</t>
  </si>
  <si>
    <r>
      <t>Direct transmission has been shown to be relatively high, especially with</t>
    </r>
    <r>
      <rPr>
        <b/>
        <sz val="11"/>
        <color theme="1"/>
        <rFont val="Calibri"/>
        <family val="2"/>
        <scheme val="minor"/>
      </rPr>
      <t xml:space="preserve"> bacteria or viruses</t>
    </r>
    <r>
      <rPr>
        <sz val="11"/>
        <color theme="1"/>
        <rFont val="Calibri"/>
        <family val="2"/>
        <scheme val="minor"/>
      </rPr>
      <t xml:space="preserve"> that live in the upper respiratory tract and can be spread to </t>
    </r>
    <r>
      <rPr>
        <b/>
        <sz val="11"/>
        <color theme="1"/>
        <rFont val="Calibri"/>
        <family val="2"/>
        <scheme val="minor"/>
      </rPr>
      <t>farmers and workers</t>
    </r>
    <r>
      <rPr>
        <sz val="11"/>
        <color theme="1"/>
        <rFont val="Calibri"/>
        <family val="2"/>
        <scheme val="minor"/>
      </rPr>
      <t xml:space="preserve"> that are in </t>
    </r>
    <r>
      <rPr>
        <b/>
        <sz val="11"/>
        <color theme="1"/>
        <rFont val="Calibri"/>
        <family val="2"/>
        <scheme val="minor"/>
      </rPr>
      <t>direct contact</t>
    </r>
    <r>
      <rPr>
        <sz val="11"/>
        <color theme="1"/>
        <rFont val="Calibri"/>
        <family val="2"/>
        <scheme val="minor"/>
      </rPr>
      <t xml:space="preserve"> with the animals or dust/airspace in buildings.</t>
    </r>
  </si>
  <si>
    <r>
      <t xml:space="preserve">The attribution models have been established based on available data to attempt to calculate the transmission of resistance from animals by the indirect route of </t>
    </r>
    <r>
      <rPr>
        <b/>
        <sz val="11"/>
        <color theme="1"/>
        <rFont val="Calibri"/>
        <family val="2"/>
        <scheme val="minor"/>
      </rPr>
      <t>consumption of meat</t>
    </r>
    <r>
      <rPr>
        <sz val="11"/>
        <color theme="1"/>
        <rFont val="Calibri"/>
        <family val="2"/>
        <scheme val="minor"/>
      </rPr>
      <t xml:space="preserve"> </t>
    </r>
    <r>
      <rPr>
        <b/>
        <sz val="11"/>
        <color theme="1"/>
        <rFont val="Calibri"/>
        <family val="2"/>
        <scheme val="minor"/>
      </rPr>
      <t>from chickens or pork.</t>
    </r>
  </si>
  <si>
    <t>No. Campylobacter cases from chickens</t>
  </si>
  <si>
    <t>No. macrolide resistant Campylobacter cases</t>
  </si>
  <si>
    <t>Mortality rate overall Campylobacter (%)</t>
  </si>
  <si>
    <t>No. fluoroquinolone resistant Campylobacter cases</t>
  </si>
  <si>
    <t>No. Salmonella cases from chickens</t>
  </si>
  <si>
    <t>No. fluoroquinolone resistant Salmonella cases</t>
  </si>
  <si>
    <t>Mortality rate overall Salmonella (%)</t>
  </si>
  <si>
    <t>No. cefotaxime resistant Salmonella cases</t>
  </si>
  <si>
    <t>Reported Campylobacter infection cases in man</t>
  </si>
  <si>
    <t>No. Campylobacter cases from pigs</t>
  </si>
  <si>
    <t>No. Salmonella cases from pigs</t>
  </si>
  <si>
    <t>Attribution of resistance transmission - pig/pork models</t>
  </si>
  <si>
    <t>Total critically important resistance transmission from pork</t>
  </si>
  <si>
    <r>
      <t xml:space="preserve">Attribution of Campylobacter infections to man from animals - </t>
    </r>
    <r>
      <rPr>
        <b/>
        <sz val="11"/>
        <color theme="1"/>
        <rFont val="Calibri"/>
        <family val="2"/>
        <scheme val="minor"/>
      </rPr>
      <t>chickens 66.2%</t>
    </r>
    <r>
      <rPr>
        <sz val="11"/>
        <color theme="1"/>
        <rFont val="Calibri"/>
        <family val="2"/>
        <scheme val="minor"/>
      </rPr>
      <t>; cattle 20.7%; environment 10.1%; sheep 2.5%; pigs 0.3% (Mughini Gras et al, 2012 - Netherlands)</t>
    </r>
  </si>
  <si>
    <r>
      <t xml:space="preserve">Attribution of Campylobacter infections to man from animals - chickens 66.2%; cattle 20.7%; environment 10.1%; sheep 2.5%; </t>
    </r>
    <r>
      <rPr>
        <b/>
        <sz val="11"/>
        <color theme="1"/>
        <rFont val="Calibri"/>
        <family val="2"/>
        <scheme val="minor"/>
      </rPr>
      <t>pigs 0.3%</t>
    </r>
    <r>
      <rPr>
        <sz val="11"/>
        <color theme="1"/>
        <rFont val="Calibri"/>
        <family val="2"/>
        <scheme val="minor"/>
      </rPr>
      <t xml:space="preserve"> (Mughini Gras et al, 2012 - Netherlands)</t>
    </r>
  </si>
  <si>
    <t>The significance of resistance transfer from animal meat products seems to be over-estimated by governments and the medical profession, especially in communities where contact with animals and their waste is remote.</t>
  </si>
  <si>
    <t>As a result, indirect exposure of a human's gut flora to infection by eating properly cooked meat would suggest that the risk of transmission of resistance via this route is likely to be very low, almost zero.</t>
  </si>
  <si>
    <t>Most people agree that the direct use of antibiotics whether in animals or humans will tend to select for resistance.</t>
  </si>
  <si>
    <r>
      <t xml:space="preserve">Attribution of Campylobacter infections to man from animals - chickens 66.2%; </t>
    </r>
    <r>
      <rPr>
        <b/>
        <sz val="11"/>
        <color theme="1"/>
        <rFont val="Calibri"/>
        <family val="2"/>
        <scheme val="minor"/>
      </rPr>
      <t>cattle 20.7%</t>
    </r>
    <r>
      <rPr>
        <sz val="11"/>
        <color theme="1"/>
        <rFont val="Calibri"/>
        <family val="2"/>
        <scheme val="minor"/>
      </rPr>
      <t>; environment 10.1%; sheep 2.5%; pigs 0.3% (Mughini Gras et al, 2012 - Netherlands)</t>
    </r>
  </si>
  <si>
    <t>Disease attribution cattle (%)</t>
  </si>
  <si>
    <t>No. Campylobacter cases from cattle</t>
  </si>
  <si>
    <t>Mortality cases associated with cattle</t>
  </si>
  <si>
    <t>Campylobacter cattle</t>
  </si>
  <si>
    <t>Salmonella cattle</t>
  </si>
  <si>
    <t>No. Salmonella cases from cattle</t>
  </si>
  <si>
    <t>Total critically important resistance transmission from beef/veal</t>
  </si>
  <si>
    <r>
      <t xml:space="preserve">Extensive use of </t>
    </r>
    <r>
      <rPr>
        <b/>
        <sz val="11"/>
        <color theme="1"/>
        <rFont val="Calibri"/>
        <family val="2"/>
        <scheme val="minor"/>
      </rPr>
      <t>salmonella vaccines</t>
    </r>
    <r>
      <rPr>
        <sz val="11"/>
        <color theme="1"/>
        <rFont val="Calibri"/>
        <family val="2"/>
        <scheme val="minor"/>
      </rPr>
      <t xml:space="preserve"> in poultry have substantially reduced (</t>
    </r>
    <r>
      <rPr>
        <b/>
        <sz val="11"/>
        <color theme="1"/>
        <rFont val="Calibri"/>
        <family val="2"/>
        <scheme val="minor"/>
      </rPr>
      <t>54%</t>
    </r>
    <r>
      <rPr>
        <sz val="11"/>
        <color theme="1"/>
        <rFont val="Calibri"/>
        <family val="2"/>
        <scheme val="minor"/>
      </rPr>
      <t>) the reported incidence of infections/cases in man in the EU over the last five years - a major success.</t>
    </r>
  </si>
  <si>
    <r>
      <rPr>
        <b/>
        <sz val="11"/>
        <color theme="1"/>
        <rFont val="Calibri"/>
        <family val="2"/>
        <scheme val="minor"/>
      </rPr>
      <t>In the EU</t>
    </r>
    <r>
      <rPr>
        <sz val="11"/>
        <color theme="1"/>
        <rFont val="Calibri"/>
        <family val="2"/>
        <scheme val="minor"/>
      </rPr>
      <t xml:space="preserve">, approximately </t>
    </r>
    <r>
      <rPr>
        <b/>
        <sz val="11"/>
        <color theme="1"/>
        <rFont val="Calibri"/>
        <family val="2"/>
        <scheme val="minor"/>
      </rPr>
      <t>18-51%</t>
    </r>
    <r>
      <rPr>
        <sz val="11"/>
        <color theme="1"/>
        <rFont val="Calibri"/>
        <family val="2"/>
        <scheme val="minor"/>
      </rPr>
      <t xml:space="preserve"> of the human population receive antibiotics directly each year, depending on the country and they are commonly used in the young and the elderly, in many cases on repeated occasions.</t>
    </r>
  </si>
  <si>
    <r>
      <t xml:space="preserve">The </t>
    </r>
    <r>
      <rPr>
        <b/>
        <sz val="11"/>
        <color theme="1"/>
        <rFont val="Calibri"/>
        <family val="2"/>
        <scheme val="minor"/>
      </rPr>
      <t xml:space="preserve">OIE or World Organisation for Animal Health FAO (Food &amp; Agriculture Organisation) </t>
    </r>
    <r>
      <rPr>
        <sz val="11"/>
        <color theme="1"/>
        <rFont val="Calibri"/>
        <family val="2"/>
        <scheme val="minor"/>
      </rPr>
      <t xml:space="preserve">and the </t>
    </r>
    <r>
      <rPr>
        <b/>
        <sz val="11"/>
        <color theme="1"/>
        <rFont val="Calibri"/>
        <family val="2"/>
        <scheme val="minor"/>
      </rPr>
      <t xml:space="preserve">WHO (World Health Organisation) </t>
    </r>
    <r>
      <rPr>
        <sz val="11"/>
        <color theme="1"/>
        <rFont val="Calibri"/>
        <family val="2"/>
        <scheme val="minor"/>
      </rPr>
      <t xml:space="preserve">are rolling out antibiotic usage and resistance monitoring programmes and these models could then be used for attribution assessments. </t>
    </r>
  </si>
  <si>
    <r>
      <t xml:space="preserve">From the </t>
    </r>
    <r>
      <rPr>
        <b/>
        <sz val="11"/>
        <color theme="1"/>
        <rFont val="Calibri"/>
        <family val="2"/>
        <scheme val="minor"/>
      </rPr>
      <t>cattle models</t>
    </r>
    <r>
      <rPr>
        <sz val="11"/>
        <color theme="1"/>
        <rFont val="Calibri"/>
        <family val="2"/>
        <scheme val="minor"/>
      </rPr>
      <t xml:space="preserve"> approximately </t>
    </r>
    <r>
      <rPr>
        <b/>
        <sz val="11"/>
        <color theme="1"/>
        <rFont val="Calibri"/>
        <family val="2"/>
        <scheme val="minor"/>
      </rPr>
      <t>3.6 people/100,000 population</t>
    </r>
    <r>
      <rPr>
        <sz val="11"/>
        <color theme="1"/>
        <rFont val="Calibri"/>
        <family val="2"/>
        <scheme val="minor"/>
      </rPr>
      <t xml:space="preserve"> were infected with bacteria containing critically important antimicrobial resistance genes.</t>
    </r>
  </si>
  <si>
    <t>6. Burch, DGS, (2016) Veterinary record, 179, 2, 51-52</t>
  </si>
  <si>
    <t>4. Burch, DGS, (2016) Thai Journal of Veterinary Medicine (Supplement 1) 46, 57-62.</t>
  </si>
  <si>
    <t>7. Danmap 2014 (2015) Report - Antibiotics Denmark.</t>
  </si>
  <si>
    <t>8. EFSA/ECDC (2010) EFSA Journal, 1496.</t>
  </si>
  <si>
    <t>9. EFSA/ECDC (2014) EFSA Journal, 12, 2, 3547.</t>
  </si>
  <si>
    <t>10. EFSA/ECDC (2014) EFSA Journal, 12, 2, 3590.</t>
  </si>
  <si>
    <t>11. EMA (2014) Report - EMA/381884/2014</t>
  </si>
  <si>
    <t>12. Mughini Gras, L, et al, (2012) Plos One, 7, 8, e42599.</t>
  </si>
  <si>
    <t>13. SVARM 2014 (2015) Report - Antibiotics Sweden.</t>
  </si>
  <si>
    <t>14. WHO (2011) Report - Critical Antibiotics.</t>
  </si>
  <si>
    <t>15. Wu, GH, et al, (2013) Plos One, 8, 9, e75392.</t>
  </si>
  <si>
    <r>
      <t xml:space="preserve">From the </t>
    </r>
    <r>
      <rPr>
        <b/>
        <sz val="11"/>
        <color theme="1"/>
        <rFont val="Calibri"/>
        <family val="2"/>
        <scheme val="minor"/>
      </rPr>
      <t>chicken models</t>
    </r>
    <r>
      <rPr>
        <sz val="11"/>
        <color theme="1"/>
        <rFont val="Calibri"/>
        <family val="2"/>
        <scheme val="minor"/>
      </rPr>
      <t xml:space="preserve"> approximately</t>
    </r>
    <r>
      <rPr>
        <b/>
        <sz val="11"/>
        <color theme="1"/>
        <rFont val="Calibri"/>
        <family val="2"/>
        <scheme val="minor"/>
      </rPr>
      <t xml:space="preserve"> 19.41 people/100,000 population</t>
    </r>
    <r>
      <rPr>
        <sz val="11"/>
        <color theme="1"/>
        <rFont val="Calibri"/>
        <family val="2"/>
        <scheme val="minor"/>
      </rPr>
      <t xml:space="preserve"> were infected with bacteria containing critically important antimicrobial resistance genes.</t>
    </r>
  </si>
  <si>
    <r>
      <t xml:space="preserve">From the </t>
    </r>
    <r>
      <rPr>
        <b/>
        <sz val="11"/>
        <color theme="1"/>
        <rFont val="Calibri"/>
        <family val="2"/>
        <scheme val="minor"/>
      </rPr>
      <t>pig models</t>
    </r>
    <r>
      <rPr>
        <sz val="11"/>
        <color theme="1"/>
        <rFont val="Calibri"/>
        <family val="2"/>
        <scheme val="minor"/>
      </rPr>
      <t xml:space="preserve"> approximately </t>
    </r>
    <r>
      <rPr>
        <b/>
        <sz val="11"/>
        <color theme="1"/>
        <rFont val="Calibri"/>
        <family val="2"/>
        <scheme val="minor"/>
      </rPr>
      <t xml:space="preserve">0.24 people/100,000 population </t>
    </r>
    <r>
      <rPr>
        <sz val="11"/>
        <color theme="1"/>
        <rFont val="Calibri"/>
        <family val="2"/>
        <scheme val="minor"/>
      </rPr>
      <t>were infected with bacteria containing critically important antimicrobial resistance genes.</t>
    </r>
  </si>
  <si>
    <t>(Updated 12/7/16)</t>
  </si>
  <si>
    <t>Attribution of resistance transmission - chicken meat &amp; egg models (Based on Burch, 2016)</t>
  </si>
  <si>
    <t>Attribution of resistance transmission - cattle/beef/milk/cheese models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</si>
</sst>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0.0000000"/>
    <numFmt numFmtId="167" formatCode="0.000000"/>
    <numFmt numFmtId="168" formatCode="0.00000"/>
    <numFmt numFmtId="169" formatCode="0.0000"/>
    <numFmt numFmtId="170" formatCode="0.000"/>
    <numFmt numFmtId="171" formatCode="0.00000000000"/>
    <numFmt numFmtId="172" formatCode="0.00000%"/>
  </numFmts>
  <fonts count="4" x14ac:knownFonts="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3" tint="0.59999389629810485"/>
        <bgColor indexed="64"/>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0" fillId="0" borderId="0" xfId="0" applyAlignment="1">
      <alignment horizontal="right"/>
    </xf>
    <xf numFmtId="10" fontId="0" fillId="0" borderId="0" xfId="0" applyNumberFormat="1"/>
    <xf numFmtId="1" fontId="0" fillId="0" borderId="0" xfId="0" applyNumberFormat="1"/>
    <xf numFmtId="164" fontId="0" fillId="0" borderId="0" xfId="0" applyNumberFormat="1"/>
    <xf numFmtId="0" fontId="0" fillId="2" borderId="0" xfId="0" applyFill="1"/>
    <xf numFmtId="165" fontId="0" fillId="3" borderId="0" xfId="0" applyNumberFormat="1" applyFill="1"/>
    <xf numFmtId="10" fontId="0" fillId="3" borderId="0" xfId="0" applyNumberFormat="1" applyFill="1"/>
    <xf numFmtId="166" fontId="0" fillId="0" borderId="0" xfId="0" applyNumberFormat="1"/>
    <xf numFmtId="166" fontId="1" fillId="0" borderId="0" xfId="0" applyNumberFormat="1" applyFont="1"/>
    <xf numFmtId="169" fontId="0" fillId="0" borderId="0" xfId="0" applyNumberFormat="1"/>
    <xf numFmtId="3" fontId="0" fillId="0" borderId="0" xfId="0" applyNumberFormat="1"/>
    <xf numFmtId="170" fontId="0" fillId="0" borderId="0" xfId="0" applyNumberFormat="1"/>
    <xf numFmtId="2" fontId="1" fillId="0" borderId="0" xfId="0" applyNumberFormat="1" applyFont="1"/>
    <xf numFmtId="0" fontId="0" fillId="3" borderId="0" xfId="0" applyFill="1"/>
    <xf numFmtId="0" fontId="1" fillId="0" borderId="0" xfId="0" applyFont="1" applyAlignment="1">
      <alignment horizontal="right"/>
    </xf>
    <xf numFmtId="171" fontId="1" fillId="0" borderId="0" xfId="0" applyNumberFormat="1" applyFont="1"/>
    <xf numFmtId="172" fontId="0" fillId="0" borderId="0" xfId="0" applyNumberFormat="1"/>
    <xf numFmtId="170" fontId="1" fillId="0" borderId="0" xfId="0" applyNumberFormat="1" applyFont="1"/>
    <xf numFmtId="167" fontId="1" fillId="0" borderId="0" xfId="0" applyNumberFormat="1" applyFont="1"/>
    <xf numFmtId="169" fontId="1" fillId="0" borderId="0" xfId="0" applyNumberFormat="1" applyFont="1"/>
    <xf numFmtId="168" fontId="1" fillId="0" borderId="0" xfId="0" applyNumberFormat="1" applyFont="1"/>
    <xf numFmtId="9" fontId="0" fillId="3" borderId="0" xfId="0" applyNumberFormat="1" applyFill="1"/>
    <xf numFmtId="10" fontId="0" fillId="0" borderId="0" xfId="0" applyNumberFormat="1" applyFill="1"/>
    <xf numFmtId="2" fontId="3" fillId="0" borderId="0" xfId="0" applyNumberFormat="1" applyFont="1"/>
    <xf numFmtId="0" fontId="0" fillId="4"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opLeftCell="A43" zoomScale="90" zoomScaleNormal="90" workbookViewId="0">
      <selection activeCell="I3" sqref="I3"/>
    </sheetView>
  </sheetViews>
  <sheetFormatPr defaultRowHeight="14.5" x14ac:dyDescent="0.35"/>
  <cols>
    <col min="2" max="2" width="10.1796875" customWidth="1"/>
  </cols>
  <sheetData>
    <row r="1" spans="1:10" s="2" customFormat="1" ht="15.5" x14ac:dyDescent="0.35">
      <c r="A1" s="2" t="s">
        <v>81</v>
      </c>
      <c r="J1" s="2" t="s">
        <v>127</v>
      </c>
    </row>
    <row r="3" spans="1:10" x14ac:dyDescent="0.35">
      <c r="A3" s="1" t="s">
        <v>0</v>
      </c>
    </row>
    <row r="4" spans="1:10" x14ac:dyDescent="0.35">
      <c r="A4" t="s">
        <v>101</v>
      </c>
    </row>
    <row r="5" spans="1:10" x14ac:dyDescent="0.35">
      <c r="A5" t="s">
        <v>1</v>
      </c>
    </row>
    <row r="6" spans="1:10" x14ac:dyDescent="0.35">
      <c r="A6" t="s">
        <v>99</v>
      </c>
    </row>
    <row r="7" spans="1:10" x14ac:dyDescent="0.35">
      <c r="A7" t="s">
        <v>63</v>
      </c>
    </row>
    <row r="9" spans="1:10" s="1" customFormat="1" x14ac:dyDescent="0.35">
      <c r="A9" s="1" t="s">
        <v>3</v>
      </c>
    </row>
    <row r="10" spans="1:10" x14ac:dyDescent="0.35">
      <c r="A10" t="s">
        <v>2</v>
      </c>
    </row>
    <row r="11" spans="1:10" x14ac:dyDescent="0.35">
      <c r="A11" t="s">
        <v>82</v>
      </c>
    </row>
    <row r="12" spans="1:10" x14ac:dyDescent="0.35">
      <c r="A12" t="s">
        <v>58</v>
      </c>
    </row>
    <row r="13" spans="1:10" x14ac:dyDescent="0.35">
      <c r="A13" t="s">
        <v>59</v>
      </c>
    </row>
    <row r="15" spans="1:10" s="1" customFormat="1" x14ac:dyDescent="0.35">
      <c r="A15" s="1" t="s">
        <v>4</v>
      </c>
    </row>
    <row r="16" spans="1:10" x14ac:dyDescent="0.35">
      <c r="A16" t="s">
        <v>5</v>
      </c>
    </row>
    <row r="17" spans="1:1" x14ac:dyDescent="0.35">
      <c r="A17" t="s">
        <v>6</v>
      </c>
    </row>
    <row r="18" spans="1:1" x14ac:dyDescent="0.35">
      <c r="A18" t="s">
        <v>9</v>
      </c>
    </row>
    <row r="19" spans="1:1" x14ac:dyDescent="0.35">
      <c r="A19" t="s">
        <v>64</v>
      </c>
    </row>
    <row r="20" spans="1:1" x14ac:dyDescent="0.35">
      <c r="A20" t="s">
        <v>7</v>
      </c>
    </row>
    <row r="21" spans="1:1" x14ac:dyDescent="0.35">
      <c r="A21" t="s">
        <v>60</v>
      </c>
    </row>
    <row r="22" spans="1:1" x14ac:dyDescent="0.35">
      <c r="A22" t="s">
        <v>65</v>
      </c>
    </row>
    <row r="23" spans="1:1" x14ac:dyDescent="0.35">
      <c r="A23" t="s">
        <v>61</v>
      </c>
    </row>
    <row r="24" spans="1:1" x14ac:dyDescent="0.35">
      <c r="A24" t="s">
        <v>110</v>
      </c>
    </row>
    <row r="25" spans="1:1" x14ac:dyDescent="0.35">
      <c r="A25" t="s">
        <v>8</v>
      </c>
    </row>
    <row r="26" spans="1:1" x14ac:dyDescent="0.35">
      <c r="A26" t="s">
        <v>69</v>
      </c>
    </row>
    <row r="27" spans="1:1" x14ac:dyDescent="0.35">
      <c r="A27" t="s">
        <v>66</v>
      </c>
    </row>
    <row r="28" spans="1:1" x14ac:dyDescent="0.35">
      <c r="A28" t="s">
        <v>68</v>
      </c>
    </row>
    <row r="29" spans="1:1" x14ac:dyDescent="0.35">
      <c r="A29" t="s">
        <v>67</v>
      </c>
    </row>
    <row r="31" spans="1:1" s="1" customFormat="1" x14ac:dyDescent="0.35">
      <c r="A31" s="1" t="s">
        <v>50</v>
      </c>
    </row>
    <row r="32" spans="1:1" x14ac:dyDescent="0.35">
      <c r="A32" t="s">
        <v>100</v>
      </c>
    </row>
    <row r="33" spans="1:1" x14ac:dyDescent="0.35">
      <c r="A33" t="s">
        <v>53</v>
      </c>
    </row>
    <row r="34" spans="1:1" x14ac:dyDescent="0.35">
      <c r="A34" t="s">
        <v>111</v>
      </c>
    </row>
    <row r="36" spans="1:1" s="1" customFormat="1" x14ac:dyDescent="0.35">
      <c r="A36" s="1" t="s">
        <v>10</v>
      </c>
    </row>
    <row r="37" spans="1:1" x14ac:dyDescent="0.35">
      <c r="A37" t="s">
        <v>83</v>
      </c>
    </row>
    <row r="38" spans="1:1" x14ac:dyDescent="0.35">
      <c r="A38" t="s">
        <v>79</v>
      </c>
    </row>
    <row r="39" spans="1:1" x14ac:dyDescent="0.35">
      <c r="A39" t="s">
        <v>80</v>
      </c>
    </row>
    <row r="40" spans="1:1" x14ac:dyDescent="0.35">
      <c r="A40" t="s">
        <v>112</v>
      </c>
    </row>
    <row r="42" spans="1:1" x14ac:dyDescent="0.35">
      <c r="A42" s="1" t="s">
        <v>51</v>
      </c>
    </row>
    <row r="43" spans="1:1" x14ac:dyDescent="0.35">
      <c r="A43" t="s">
        <v>54</v>
      </c>
    </row>
    <row r="44" spans="1:1" x14ac:dyDescent="0.35">
      <c r="A44" t="s">
        <v>55</v>
      </c>
    </row>
    <row r="45" spans="1:1" x14ac:dyDescent="0.35">
      <c r="A45" t="s">
        <v>52</v>
      </c>
    </row>
    <row r="46" spans="1:1" x14ac:dyDescent="0.35">
      <c r="A46" t="s">
        <v>56</v>
      </c>
    </row>
    <row r="47" spans="1:1" x14ac:dyDescent="0.35">
      <c r="A47" t="s">
        <v>57</v>
      </c>
    </row>
    <row r="48" spans="1:1" x14ac:dyDescent="0.35">
      <c r="A48" t="s">
        <v>70</v>
      </c>
    </row>
    <row r="50" spans="1:13" x14ac:dyDescent="0.35">
      <c r="A50" s="1" t="s">
        <v>76</v>
      </c>
    </row>
    <row r="51" spans="1:13" x14ac:dyDescent="0.35">
      <c r="A51" t="s">
        <v>125</v>
      </c>
    </row>
    <row r="52" spans="1:13" x14ac:dyDescent="0.35">
      <c r="A52" t="s">
        <v>126</v>
      </c>
    </row>
    <row r="53" spans="1:13" x14ac:dyDescent="0.35">
      <c r="A53" t="s">
        <v>113</v>
      </c>
    </row>
    <row r="54" spans="1:13" x14ac:dyDescent="0.35">
      <c r="A54" t="s">
        <v>77</v>
      </c>
    </row>
    <row r="55" spans="1:13" x14ac:dyDescent="0.35">
      <c r="A55" s="1" t="s">
        <v>78</v>
      </c>
      <c r="B55" s="1"/>
      <c r="C55" s="1"/>
      <c r="D55" s="1"/>
      <c r="E55" s="1"/>
      <c r="F55" s="1"/>
      <c r="G55" s="1"/>
      <c r="H55" s="1"/>
      <c r="I55" s="1"/>
      <c r="J55" s="1"/>
      <c r="K55" s="1"/>
      <c r="L55" s="1"/>
      <c r="M55" s="1"/>
    </row>
    <row r="57" spans="1:13" x14ac:dyDescent="0.35">
      <c r="A57" s="1" t="s">
        <v>62</v>
      </c>
    </row>
    <row r="58" spans="1:13" x14ac:dyDescent="0.35">
      <c r="A58" t="s">
        <v>71</v>
      </c>
    </row>
    <row r="59" spans="1:13" x14ac:dyDescent="0.35">
      <c r="A59" t="s">
        <v>72</v>
      </c>
    </row>
    <row r="60" spans="1:13" x14ac:dyDescent="0.35">
      <c r="A60" t="s">
        <v>73</v>
      </c>
    </row>
    <row r="61" spans="1:13" x14ac:dyDescent="0.35">
      <c r="A61" t="s">
        <v>115</v>
      </c>
    </row>
    <row r="62" spans="1:13" x14ac:dyDescent="0.35">
      <c r="A62" t="s">
        <v>74</v>
      </c>
    </row>
    <row r="63" spans="1:13" x14ac:dyDescent="0.35">
      <c r="A63" t="s">
        <v>114</v>
      </c>
    </row>
    <row r="64" spans="1:13" x14ac:dyDescent="0.35">
      <c r="A64" t="s">
        <v>116</v>
      </c>
    </row>
    <row r="65" spans="1:2" x14ac:dyDescent="0.35">
      <c r="A65" t="s">
        <v>117</v>
      </c>
    </row>
    <row r="66" spans="1:2" x14ac:dyDescent="0.35">
      <c r="A66" t="s">
        <v>118</v>
      </c>
    </row>
    <row r="67" spans="1:2" x14ac:dyDescent="0.35">
      <c r="A67" t="s">
        <v>119</v>
      </c>
    </row>
    <row r="68" spans="1:2" x14ac:dyDescent="0.35">
      <c r="A68" t="s">
        <v>120</v>
      </c>
    </row>
    <row r="69" spans="1:2" x14ac:dyDescent="0.35">
      <c r="A69" t="s">
        <v>121</v>
      </c>
    </row>
    <row r="70" spans="1:2" x14ac:dyDescent="0.35">
      <c r="A70" t="s">
        <v>122</v>
      </c>
    </row>
    <row r="71" spans="1:2" x14ac:dyDescent="0.35">
      <c r="A71" t="s">
        <v>123</v>
      </c>
    </row>
    <row r="72" spans="1:2" x14ac:dyDescent="0.35">
      <c r="A72" t="s">
        <v>124</v>
      </c>
    </row>
    <row r="75" spans="1:2" x14ac:dyDescent="0.35">
      <c r="A75" s="27" t="s">
        <v>75</v>
      </c>
      <c r="B75" s="2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opLeftCell="A61" workbookViewId="0">
      <selection activeCell="B2" sqref="B2"/>
    </sheetView>
  </sheetViews>
  <sheetFormatPr defaultRowHeight="14.5" x14ac:dyDescent="0.35"/>
  <cols>
    <col min="1" max="1" width="5" customWidth="1"/>
    <col min="2" max="2" width="49.1796875" customWidth="1"/>
    <col min="3" max="3" width="20.26953125" customWidth="1"/>
    <col min="4" max="4" width="21.81640625" customWidth="1"/>
    <col min="5" max="5" width="22.1796875" customWidth="1"/>
    <col min="6" max="6" width="32" customWidth="1"/>
  </cols>
  <sheetData>
    <row r="1" spans="1:9" ht="15.5" x14ac:dyDescent="0.35">
      <c r="A1" s="2" t="s">
        <v>128</v>
      </c>
    </row>
    <row r="2" spans="1:9" ht="15.5" x14ac:dyDescent="0.35">
      <c r="A2" s="2"/>
    </row>
    <row r="3" spans="1:9" x14ac:dyDescent="0.35">
      <c r="B3" t="s">
        <v>97</v>
      </c>
    </row>
    <row r="5" spans="1:9" x14ac:dyDescent="0.35">
      <c r="B5" s="1" t="s">
        <v>11</v>
      </c>
    </row>
    <row r="6" spans="1:9" x14ac:dyDescent="0.35">
      <c r="B6" s="1" t="s">
        <v>19</v>
      </c>
      <c r="D6" s="17" t="s">
        <v>16</v>
      </c>
      <c r="E6" s="17" t="s">
        <v>15</v>
      </c>
      <c r="F6" s="17" t="s">
        <v>17</v>
      </c>
    </row>
    <row r="7" spans="1:9" x14ac:dyDescent="0.35">
      <c r="B7" t="s">
        <v>13</v>
      </c>
      <c r="C7" t="s">
        <v>24</v>
      </c>
      <c r="E7" s="7">
        <v>500000000</v>
      </c>
      <c r="F7" s="13">
        <v>100000</v>
      </c>
      <c r="H7" s="7"/>
      <c r="I7" t="s">
        <v>21</v>
      </c>
    </row>
    <row r="8" spans="1:9" x14ac:dyDescent="0.35">
      <c r="E8" s="17" t="s">
        <v>14</v>
      </c>
    </row>
    <row r="9" spans="1:9" x14ac:dyDescent="0.35">
      <c r="B9" t="s">
        <v>39</v>
      </c>
      <c r="D9" s="7">
        <v>214268</v>
      </c>
      <c r="E9">
        <f>D9/E7*100</f>
        <v>4.2853599999999999E-2</v>
      </c>
    </row>
    <row r="10" spans="1:9" x14ac:dyDescent="0.35">
      <c r="B10" t="s">
        <v>22</v>
      </c>
      <c r="C10" s="8">
        <v>0.66200000000000003</v>
      </c>
      <c r="H10" s="16"/>
      <c r="I10" t="s">
        <v>23</v>
      </c>
    </row>
    <row r="11" spans="1:9" x14ac:dyDescent="0.35">
      <c r="B11" t="s">
        <v>84</v>
      </c>
      <c r="D11" s="5">
        <f>D9*C10</f>
        <v>141845.416</v>
      </c>
      <c r="E11" s="10">
        <f>D11/E7*100</f>
        <v>2.8369083199999999E-2</v>
      </c>
    </row>
    <row r="12" spans="1:9" x14ac:dyDescent="0.35">
      <c r="B12" t="s">
        <v>12</v>
      </c>
      <c r="C12" s="9">
        <v>1.7999999999999999E-2</v>
      </c>
    </row>
    <row r="13" spans="1:9" x14ac:dyDescent="0.35">
      <c r="B13" t="s">
        <v>85</v>
      </c>
      <c r="D13" s="5">
        <f>D11*C12</f>
        <v>2553.2174879999998</v>
      </c>
      <c r="E13" s="11">
        <f>D13/E7*100</f>
        <v>5.1064349760000002E-4</v>
      </c>
    </row>
    <row r="14" spans="1:9" x14ac:dyDescent="0.35">
      <c r="B14" t="s">
        <v>86</v>
      </c>
      <c r="C14" s="9">
        <v>2.9999999999999997E-4</v>
      </c>
      <c r="D14" s="6">
        <f>D9*C14</f>
        <v>64.2804</v>
      </c>
    </row>
    <row r="15" spans="1:9" x14ac:dyDescent="0.35">
      <c r="B15" t="s">
        <v>29</v>
      </c>
      <c r="C15" s="4">
        <f>D15/D11</f>
        <v>3.0000000000000003E-4</v>
      </c>
      <c r="D15" s="6">
        <f>D14*C10</f>
        <v>42.553624800000001</v>
      </c>
      <c r="E15" s="11">
        <f>D15/E7*100</f>
        <v>8.5107249600000004E-6</v>
      </c>
    </row>
    <row r="17" spans="2:9" x14ac:dyDescent="0.35">
      <c r="C17" s="1" t="s">
        <v>18</v>
      </c>
      <c r="E17" s="22">
        <f>E13</f>
        <v>5.1064349760000002E-4</v>
      </c>
      <c r="F17" s="15">
        <f>E13*F7/100</f>
        <v>0.51064349759999994</v>
      </c>
    </row>
    <row r="18" spans="2:9" x14ac:dyDescent="0.35">
      <c r="B18" t="s">
        <v>38</v>
      </c>
    </row>
    <row r="21" spans="2:9" x14ac:dyDescent="0.35">
      <c r="B21" s="1" t="s">
        <v>11</v>
      </c>
    </row>
    <row r="22" spans="2:9" x14ac:dyDescent="0.35">
      <c r="B22" s="1" t="s">
        <v>20</v>
      </c>
      <c r="D22" s="17" t="s">
        <v>16</v>
      </c>
      <c r="E22" s="17" t="s">
        <v>15</v>
      </c>
      <c r="F22" s="17" t="s">
        <v>17</v>
      </c>
    </row>
    <row r="23" spans="2:9" x14ac:dyDescent="0.35">
      <c r="B23" t="s">
        <v>13</v>
      </c>
      <c r="C23" s="16" t="s">
        <v>24</v>
      </c>
      <c r="E23" s="7">
        <v>500000000</v>
      </c>
      <c r="F23" s="13">
        <v>100000</v>
      </c>
      <c r="H23" s="7"/>
      <c r="I23" t="s">
        <v>21</v>
      </c>
    </row>
    <row r="24" spans="2:9" x14ac:dyDescent="0.35">
      <c r="E24" s="3" t="s">
        <v>14</v>
      </c>
    </row>
    <row r="25" spans="2:9" x14ac:dyDescent="0.35">
      <c r="B25" t="s">
        <v>39</v>
      </c>
      <c r="D25" s="7">
        <v>214268</v>
      </c>
      <c r="E25">
        <f>D25/E23*100</f>
        <v>4.2853599999999999E-2</v>
      </c>
    </row>
    <row r="26" spans="2:9" x14ac:dyDescent="0.35">
      <c r="B26" t="s">
        <v>22</v>
      </c>
      <c r="C26" s="8">
        <v>0.66200000000000003</v>
      </c>
      <c r="H26" s="16"/>
      <c r="I26" t="s">
        <v>23</v>
      </c>
    </row>
    <row r="27" spans="2:9" x14ac:dyDescent="0.35">
      <c r="B27" t="s">
        <v>84</v>
      </c>
      <c r="D27" s="5">
        <f>D25*C26</f>
        <v>141845.416</v>
      </c>
      <c r="E27" s="10">
        <f>D27/E23*100</f>
        <v>2.8369083199999999E-2</v>
      </c>
    </row>
    <row r="28" spans="2:9" x14ac:dyDescent="0.35">
      <c r="B28" t="s">
        <v>25</v>
      </c>
      <c r="C28" s="9">
        <v>0.59499999999999997</v>
      </c>
    </row>
    <row r="29" spans="2:9" x14ac:dyDescent="0.35">
      <c r="B29" t="s">
        <v>87</v>
      </c>
      <c r="D29" s="5">
        <f>D27*C28</f>
        <v>84398.022519999999</v>
      </c>
      <c r="E29" s="11">
        <f>D29/E23*100</f>
        <v>1.6879604504000001E-2</v>
      </c>
    </row>
    <row r="30" spans="2:9" x14ac:dyDescent="0.35">
      <c r="B30" t="s">
        <v>86</v>
      </c>
      <c r="C30" s="9">
        <v>2.9999999999999997E-4</v>
      </c>
      <c r="D30" s="6">
        <f>D25*C30</f>
        <v>64.2804</v>
      </c>
    </row>
    <row r="31" spans="2:9" x14ac:dyDescent="0.35">
      <c r="B31" t="s">
        <v>29</v>
      </c>
      <c r="C31" s="4">
        <f>D31/D25</f>
        <v>1.986E-4</v>
      </c>
      <c r="D31" s="6">
        <f>D30*C26</f>
        <v>42.553624800000001</v>
      </c>
      <c r="E31" s="11">
        <f>D31/E23*100</f>
        <v>8.5107249600000004E-6</v>
      </c>
    </row>
    <row r="33" spans="2:9" x14ac:dyDescent="0.35">
      <c r="C33" s="1" t="s">
        <v>26</v>
      </c>
      <c r="E33" s="22">
        <f>E29</f>
        <v>1.6879604504000001E-2</v>
      </c>
      <c r="F33" s="15">
        <f>E29*F23/100</f>
        <v>16.879604504</v>
      </c>
    </row>
    <row r="37" spans="2:9" x14ac:dyDescent="0.35">
      <c r="B37" s="1" t="s">
        <v>31</v>
      </c>
    </row>
    <row r="38" spans="2:9" x14ac:dyDescent="0.35">
      <c r="B38" s="1" t="s">
        <v>20</v>
      </c>
      <c r="D38" s="17" t="s">
        <v>16</v>
      </c>
      <c r="E38" s="17" t="s">
        <v>15</v>
      </c>
      <c r="F38" s="17" t="s">
        <v>17</v>
      </c>
    </row>
    <row r="39" spans="2:9" x14ac:dyDescent="0.35">
      <c r="B39" t="s">
        <v>13</v>
      </c>
      <c r="C39" s="16" t="s">
        <v>24</v>
      </c>
      <c r="E39" s="7">
        <v>500000000</v>
      </c>
      <c r="F39" s="13">
        <v>100000</v>
      </c>
      <c r="H39" s="7"/>
      <c r="I39" t="s">
        <v>21</v>
      </c>
    </row>
    <row r="40" spans="2:9" x14ac:dyDescent="0.35">
      <c r="E40" s="3" t="s">
        <v>14</v>
      </c>
    </row>
    <row r="41" spans="2:9" x14ac:dyDescent="0.35">
      <c r="B41" t="s">
        <v>40</v>
      </c>
      <c r="D41" s="7">
        <v>91034</v>
      </c>
      <c r="E41">
        <f>D41/E39*100</f>
        <v>1.8206799999999999E-2</v>
      </c>
    </row>
    <row r="42" spans="2:9" x14ac:dyDescent="0.35">
      <c r="B42" t="s">
        <v>22</v>
      </c>
      <c r="C42" s="8">
        <v>0.45200000000000001</v>
      </c>
      <c r="H42" s="16"/>
      <c r="I42" t="s">
        <v>23</v>
      </c>
    </row>
    <row r="43" spans="2:9" x14ac:dyDescent="0.35">
      <c r="B43" t="s">
        <v>88</v>
      </c>
      <c r="D43" s="5">
        <f>D41*C42</f>
        <v>41147.368000000002</v>
      </c>
      <c r="E43" s="10">
        <f>D43/E39*100</f>
        <v>8.2294736000000004E-3</v>
      </c>
    </row>
    <row r="44" spans="2:9" x14ac:dyDescent="0.35">
      <c r="B44" t="s">
        <v>25</v>
      </c>
      <c r="C44" s="9">
        <v>0.17699999999999999</v>
      </c>
    </row>
    <row r="45" spans="2:9" x14ac:dyDescent="0.35">
      <c r="B45" t="s">
        <v>89</v>
      </c>
      <c r="D45" s="5">
        <f>D43*C44</f>
        <v>7283.0841360000004</v>
      </c>
      <c r="E45" s="21">
        <f>D45/E39*100</f>
        <v>1.4566168272000001E-3</v>
      </c>
    </row>
    <row r="46" spans="2:9" x14ac:dyDescent="0.35">
      <c r="B46" t="s">
        <v>90</v>
      </c>
      <c r="C46" s="9">
        <v>1.4E-3</v>
      </c>
      <c r="D46" s="6">
        <f>D41*C46</f>
        <v>127.44759999999999</v>
      </c>
    </row>
    <row r="47" spans="2:9" x14ac:dyDescent="0.35">
      <c r="B47" t="s">
        <v>29</v>
      </c>
      <c r="C47" s="4">
        <f>D47/D41</f>
        <v>6.3279999999999999E-4</v>
      </c>
      <c r="D47" s="6">
        <f>D46*C42</f>
        <v>57.606315199999997</v>
      </c>
      <c r="E47" s="21">
        <f>D47/E39*100</f>
        <v>1.1521263039999999E-5</v>
      </c>
    </row>
    <row r="49" spans="2:9" x14ac:dyDescent="0.35">
      <c r="C49" s="1" t="s">
        <v>26</v>
      </c>
      <c r="E49" s="23">
        <f>E45</f>
        <v>1.4566168272000001E-3</v>
      </c>
      <c r="F49" s="15">
        <f>E45*F39/100</f>
        <v>1.4566168272000002</v>
      </c>
    </row>
    <row r="53" spans="2:9" x14ac:dyDescent="0.35">
      <c r="B53" s="1" t="s">
        <v>31</v>
      </c>
    </row>
    <row r="54" spans="2:9" x14ac:dyDescent="0.35">
      <c r="B54" s="1" t="s">
        <v>34</v>
      </c>
      <c r="D54" s="17" t="s">
        <v>16</v>
      </c>
      <c r="E54" s="17" t="s">
        <v>15</v>
      </c>
      <c r="F54" s="17" t="s">
        <v>17</v>
      </c>
    </row>
    <row r="55" spans="2:9" x14ac:dyDescent="0.35">
      <c r="B55" t="s">
        <v>13</v>
      </c>
      <c r="C55" s="16" t="s">
        <v>24</v>
      </c>
      <c r="E55" s="7">
        <v>500000000</v>
      </c>
      <c r="F55" s="13">
        <v>100000</v>
      </c>
      <c r="H55" s="7"/>
      <c r="I55" t="s">
        <v>21</v>
      </c>
    </row>
    <row r="56" spans="2:9" x14ac:dyDescent="0.35">
      <c r="E56" s="3" t="s">
        <v>14</v>
      </c>
    </row>
    <row r="57" spans="2:9" x14ac:dyDescent="0.35">
      <c r="B57" t="s">
        <v>40</v>
      </c>
      <c r="D57" s="7">
        <v>91034</v>
      </c>
      <c r="E57">
        <f>D57/E55*100</f>
        <v>1.8206799999999999E-2</v>
      </c>
    </row>
    <row r="58" spans="2:9" x14ac:dyDescent="0.35">
      <c r="B58" t="s">
        <v>22</v>
      </c>
      <c r="C58" s="8">
        <v>0.45200000000000001</v>
      </c>
      <c r="H58" s="16"/>
      <c r="I58" t="s">
        <v>23</v>
      </c>
    </row>
    <row r="59" spans="2:9" x14ac:dyDescent="0.35">
      <c r="B59" t="s">
        <v>88</v>
      </c>
      <c r="D59" s="5">
        <f>D57*C58</f>
        <v>41147.368000000002</v>
      </c>
      <c r="E59" s="10">
        <f>D59/E55*100</f>
        <v>8.2294736000000004E-3</v>
      </c>
    </row>
    <row r="60" spans="2:9" x14ac:dyDescent="0.35">
      <c r="B60" t="s">
        <v>35</v>
      </c>
      <c r="C60" s="9">
        <v>0.04</v>
      </c>
    </row>
    <row r="61" spans="2:9" x14ac:dyDescent="0.35">
      <c r="B61" t="s">
        <v>91</v>
      </c>
      <c r="D61" s="5">
        <f>D59*C60</f>
        <v>1645.8947200000002</v>
      </c>
      <c r="E61" s="21">
        <f>D61/E55*100</f>
        <v>3.2917894400000009E-4</v>
      </c>
    </row>
    <row r="62" spans="2:9" x14ac:dyDescent="0.35">
      <c r="B62" t="s">
        <v>90</v>
      </c>
      <c r="C62" s="9">
        <v>1.4E-3</v>
      </c>
      <c r="D62" s="6">
        <f>D57*C62</f>
        <v>127.44759999999999</v>
      </c>
    </row>
    <row r="63" spans="2:9" x14ac:dyDescent="0.35">
      <c r="B63" t="s">
        <v>29</v>
      </c>
      <c r="C63" s="4">
        <f>D63/D57</f>
        <v>6.3279999999999999E-4</v>
      </c>
      <c r="D63" s="6">
        <f>D62*C58</f>
        <v>57.606315199999997</v>
      </c>
      <c r="E63" s="21">
        <f>D63/E55*100</f>
        <v>1.1521263039999999E-5</v>
      </c>
    </row>
    <row r="65" spans="2:9" x14ac:dyDescent="0.35">
      <c r="C65" s="1" t="s">
        <v>37</v>
      </c>
      <c r="E65" s="23">
        <f>E61</f>
        <v>3.2917894400000009E-4</v>
      </c>
      <c r="F65" s="15">
        <f>E61*F55/100</f>
        <v>0.32917894400000008</v>
      </c>
    </row>
    <row r="69" spans="2:9" s="1" customFormat="1" x14ac:dyDescent="0.35">
      <c r="B69" s="1" t="s">
        <v>41</v>
      </c>
    </row>
    <row r="70" spans="2:9" x14ac:dyDescent="0.35">
      <c r="B70" s="1" t="s">
        <v>42</v>
      </c>
      <c r="F70" s="17" t="s">
        <v>17</v>
      </c>
    </row>
    <row r="71" spans="2:9" x14ac:dyDescent="0.35">
      <c r="B71" t="s">
        <v>13</v>
      </c>
      <c r="C71" s="16" t="s">
        <v>43</v>
      </c>
      <c r="E71" s="7">
        <v>9500000</v>
      </c>
      <c r="F71" s="13">
        <v>100000</v>
      </c>
      <c r="H71" s="7"/>
      <c r="I71" t="s">
        <v>21</v>
      </c>
    </row>
    <row r="72" spans="2:9" x14ac:dyDescent="0.35">
      <c r="E72" s="3" t="s">
        <v>14</v>
      </c>
    </row>
    <row r="73" spans="2:9" x14ac:dyDescent="0.35">
      <c r="B73" t="s">
        <v>44</v>
      </c>
      <c r="D73" s="7">
        <v>8161</v>
      </c>
      <c r="E73" s="12">
        <f>D73/E71*100</f>
        <v>8.5905263157894735E-2</v>
      </c>
    </row>
    <row r="74" spans="2:9" x14ac:dyDescent="0.35">
      <c r="B74" t="s">
        <v>22</v>
      </c>
      <c r="C74" s="9">
        <v>2.7000000000000001E-3</v>
      </c>
      <c r="H74" s="16"/>
      <c r="I74" t="s">
        <v>23</v>
      </c>
    </row>
    <row r="75" spans="2:9" x14ac:dyDescent="0.35">
      <c r="B75" t="s">
        <v>45</v>
      </c>
      <c r="D75" s="5">
        <f>D73*C74</f>
        <v>22.034700000000001</v>
      </c>
      <c r="E75" s="10">
        <f>D75/E71*100</f>
        <v>2.3194421052631577E-4</v>
      </c>
    </row>
    <row r="76" spans="2:9" x14ac:dyDescent="0.35">
      <c r="B76" t="s">
        <v>46</v>
      </c>
      <c r="C76" s="24">
        <v>1</v>
      </c>
    </row>
    <row r="77" spans="2:9" x14ac:dyDescent="0.35">
      <c r="B77" t="s">
        <v>47</v>
      </c>
      <c r="D77" s="5">
        <f>D75*C76</f>
        <v>22.034700000000001</v>
      </c>
      <c r="E77" s="21">
        <f>D77/E71*100</f>
        <v>2.3194421052631577E-4</v>
      </c>
    </row>
    <row r="78" spans="2:9" x14ac:dyDescent="0.35">
      <c r="C78" s="25"/>
      <c r="D78" s="6"/>
    </row>
    <row r="79" spans="2:9" x14ac:dyDescent="0.35">
      <c r="C79" s="1" t="s">
        <v>48</v>
      </c>
      <c r="E79" s="23">
        <f>E77</f>
        <v>2.3194421052631577E-4</v>
      </c>
      <c r="F79" s="15">
        <f>E77*F71/100</f>
        <v>0.23194421052631575</v>
      </c>
    </row>
    <row r="82" spans="3:6" x14ac:dyDescent="0.35">
      <c r="F82" s="17" t="s">
        <v>17</v>
      </c>
    </row>
    <row r="83" spans="3:6" x14ac:dyDescent="0.35">
      <c r="C83" s="1" t="s">
        <v>49</v>
      </c>
      <c r="D83" s="1"/>
      <c r="E83" s="1"/>
      <c r="F83" s="26">
        <f>F79+F65+F49+F33+F17</f>
        <v>19.407987983326315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46" workbookViewId="0">
      <selection activeCell="C58" sqref="C58"/>
    </sheetView>
  </sheetViews>
  <sheetFormatPr defaultRowHeight="14.5" x14ac:dyDescent="0.35"/>
  <cols>
    <col min="1" max="1" width="5.7265625" customWidth="1"/>
    <col min="2" max="2" width="48.54296875" customWidth="1"/>
    <col min="3" max="3" width="18.81640625" customWidth="1"/>
    <col min="4" max="4" width="24.54296875" customWidth="1"/>
    <col min="5" max="5" width="22.453125" customWidth="1"/>
    <col min="6" max="6" width="25.453125" customWidth="1"/>
  </cols>
  <sheetData>
    <row r="1" spans="1:9" ht="15.5" x14ac:dyDescent="0.35">
      <c r="A1" s="2" t="s">
        <v>95</v>
      </c>
    </row>
    <row r="3" spans="1:9" x14ac:dyDescent="0.35">
      <c r="B3" t="s">
        <v>98</v>
      </c>
    </row>
    <row r="5" spans="1:9" x14ac:dyDescent="0.35">
      <c r="B5" s="1" t="s">
        <v>28</v>
      </c>
    </row>
    <row r="6" spans="1:9" x14ac:dyDescent="0.35">
      <c r="B6" s="1" t="s">
        <v>19</v>
      </c>
      <c r="D6" s="17" t="s">
        <v>16</v>
      </c>
      <c r="E6" s="17" t="s">
        <v>15</v>
      </c>
      <c r="F6" s="17" t="s">
        <v>17</v>
      </c>
    </row>
    <row r="7" spans="1:9" x14ac:dyDescent="0.35">
      <c r="B7" t="s">
        <v>13</v>
      </c>
      <c r="C7" t="s">
        <v>24</v>
      </c>
      <c r="E7" s="7">
        <v>500000000</v>
      </c>
      <c r="F7" s="13">
        <v>100000</v>
      </c>
      <c r="H7" s="7"/>
      <c r="I7" t="s">
        <v>21</v>
      </c>
    </row>
    <row r="8" spans="1:9" x14ac:dyDescent="0.35">
      <c r="E8" s="17" t="s">
        <v>14</v>
      </c>
    </row>
    <row r="9" spans="1:9" x14ac:dyDescent="0.35">
      <c r="B9" t="s">
        <v>92</v>
      </c>
      <c r="D9" s="7">
        <v>214268</v>
      </c>
      <c r="E9">
        <f>D9/E7*100</f>
        <v>4.2853599999999999E-2</v>
      </c>
    </row>
    <row r="10" spans="1:9" x14ac:dyDescent="0.35">
      <c r="B10" t="s">
        <v>27</v>
      </c>
      <c r="C10" s="8">
        <v>3.0000000000000001E-3</v>
      </c>
      <c r="H10" s="16"/>
      <c r="I10" t="s">
        <v>23</v>
      </c>
    </row>
    <row r="11" spans="1:9" x14ac:dyDescent="0.35">
      <c r="B11" t="s">
        <v>93</v>
      </c>
      <c r="D11" s="5">
        <f>D9*C10</f>
        <v>642.80399999999997</v>
      </c>
      <c r="E11" s="10">
        <f>D11/E7*100</f>
        <v>1.285608E-4</v>
      </c>
    </row>
    <row r="12" spans="1:9" x14ac:dyDescent="0.35">
      <c r="B12" t="s">
        <v>12</v>
      </c>
      <c r="C12" s="9">
        <v>0.23899999999999999</v>
      </c>
    </row>
    <row r="13" spans="1:9" x14ac:dyDescent="0.35">
      <c r="B13" t="s">
        <v>85</v>
      </c>
      <c r="D13" s="5">
        <f>D11*C12</f>
        <v>153.630156</v>
      </c>
      <c r="E13" s="11">
        <f>D13/E7*100</f>
        <v>3.0726031199999998E-5</v>
      </c>
    </row>
    <row r="14" spans="1:9" x14ac:dyDescent="0.35">
      <c r="B14" t="s">
        <v>86</v>
      </c>
      <c r="C14" s="9">
        <v>2.9999999999999997E-4</v>
      </c>
      <c r="D14" s="6">
        <f>D9*C14</f>
        <v>64.2804</v>
      </c>
    </row>
    <row r="15" spans="1:9" x14ac:dyDescent="0.35">
      <c r="B15" t="s">
        <v>30</v>
      </c>
      <c r="C15" s="19">
        <f>D15/D9</f>
        <v>9.0000000000000007E-7</v>
      </c>
      <c r="D15" s="14">
        <f>D14*C10</f>
        <v>0.19284120000000002</v>
      </c>
      <c r="E15" s="18">
        <f>D15/E7*100</f>
        <v>3.8568240000000002E-8</v>
      </c>
    </row>
    <row r="17" spans="2:9" x14ac:dyDescent="0.35">
      <c r="C17" s="1" t="s">
        <v>18</v>
      </c>
      <c r="E17" s="21">
        <f>E13</f>
        <v>3.0726031199999998E-5</v>
      </c>
      <c r="F17" s="20">
        <f>E13*F7/100</f>
        <v>3.0726031199999997E-2</v>
      </c>
    </row>
    <row r="18" spans="2:9" x14ac:dyDescent="0.35">
      <c r="C18" s="1"/>
      <c r="E18" s="21"/>
      <c r="F18" s="20"/>
    </row>
    <row r="19" spans="2:9" x14ac:dyDescent="0.35">
      <c r="C19" s="1"/>
      <c r="E19" s="21"/>
      <c r="F19" s="20"/>
    </row>
    <row r="21" spans="2:9" x14ac:dyDescent="0.35">
      <c r="B21" s="1" t="s">
        <v>28</v>
      </c>
    </row>
    <row r="22" spans="2:9" x14ac:dyDescent="0.35">
      <c r="B22" s="1" t="s">
        <v>20</v>
      </c>
      <c r="D22" s="17" t="s">
        <v>16</v>
      </c>
      <c r="E22" s="17" t="s">
        <v>15</v>
      </c>
      <c r="F22" s="17" t="s">
        <v>17</v>
      </c>
    </row>
    <row r="23" spans="2:9" x14ac:dyDescent="0.35">
      <c r="B23" t="s">
        <v>13</v>
      </c>
      <c r="C23" t="s">
        <v>24</v>
      </c>
      <c r="E23" s="7">
        <v>500000000</v>
      </c>
      <c r="F23" s="13">
        <v>100000</v>
      </c>
      <c r="H23" s="7"/>
      <c r="I23" t="s">
        <v>21</v>
      </c>
    </row>
    <row r="24" spans="2:9" x14ac:dyDescent="0.35">
      <c r="E24" s="17" t="s">
        <v>14</v>
      </c>
    </row>
    <row r="25" spans="2:9" x14ac:dyDescent="0.35">
      <c r="B25" t="s">
        <v>92</v>
      </c>
      <c r="D25" s="7">
        <v>214268</v>
      </c>
      <c r="E25">
        <f>D25/E23*100</f>
        <v>4.2853599999999999E-2</v>
      </c>
    </row>
    <row r="26" spans="2:9" x14ac:dyDescent="0.35">
      <c r="B26" t="s">
        <v>27</v>
      </c>
      <c r="C26" s="8">
        <v>3.0000000000000001E-3</v>
      </c>
      <c r="H26" s="16"/>
      <c r="I26" t="s">
        <v>23</v>
      </c>
    </row>
    <row r="27" spans="2:9" x14ac:dyDescent="0.35">
      <c r="B27" t="s">
        <v>93</v>
      </c>
      <c r="D27" s="5">
        <f>D25*C26</f>
        <v>642.80399999999997</v>
      </c>
      <c r="E27" s="10">
        <f>D27/E23*100</f>
        <v>1.285608E-4</v>
      </c>
    </row>
    <row r="28" spans="2:9" x14ac:dyDescent="0.35">
      <c r="B28" t="s">
        <v>25</v>
      </c>
      <c r="C28" s="9">
        <v>0.32</v>
      </c>
    </row>
    <row r="29" spans="2:9" x14ac:dyDescent="0.35">
      <c r="B29" t="s">
        <v>87</v>
      </c>
      <c r="D29" s="5">
        <f>D27*C28</f>
        <v>205.69728000000001</v>
      </c>
      <c r="E29" s="11">
        <f>D29/E23*100</f>
        <v>4.1139456000000001E-5</v>
      </c>
    </row>
    <row r="30" spans="2:9" x14ac:dyDescent="0.35">
      <c r="B30" t="s">
        <v>86</v>
      </c>
      <c r="C30" s="9">
        <v>2.9999999999999997E-4</v>
      </c>
      <c r="D30" s="6">
        <f>D25*C30</f>
        <v>64.2804</v>
      </c>
    </row>
    <row r="31" spans="2:9" x14ac:dyDescent="0.35">
      <c r="B31" t="s">
        <v>30</v>
      </c>
      <c r="C31" s="19">
        <f>D31/D25</f>
        <v>9.0000000000000007E-7</v>
      </c>
      <c r="D31" s="14">
        <f>D30*C26</f>
        <v>0.19284120000000002</v>
      </c>
      <c r="E31" s="18">
        <f>D31/E23*100</f>
        <v>3.8568240000000002E-8</v>
      </c>
    </row>
    <row r="33" spans="2:9" x14ac:dyDescent="0.35">
      <c r="C33" s="1" t="s">
        <v>26</v>
      </c>
      <c r="E33" s="21">
        <f>E29</f>
        <v>4.1139456000000001E-5</v>
      </c>
      <c r="F33" s="20">
        <f>E29*F23/100</f>
        <v>4.1139455999999998E-2</v>
      </c>
    </row>
    <row r="34" spans="2:9" x14ac:dyDescent="0.35">
      <c r="C34" s="1"/>
      <c r="E34" s="21"/>
      <c r="F34" s="20"/>
    </row>
    <row r="35" spans="2:9" x14ac:dyDescent="0.35">
      <c r="C35" s="1"/>
      <c r="E35" s="21"/>
      <c r="F35" s="20"/>
    </row>
    <row r="36" spans="2:9" s="1" customFormat="1" x14ac:dyDescent="0.35">
      <c r="B36" s="1" t="s">
        <v>33</v>
      </c>
      <c r="E36" s="21"/>
      <c r="F36" s="20"/>
    </row>
    <row r="37" spans="2:9" x14ac:dyDescent="0.35">
      <c r="B37" s="1" t="s">
        <v>20</v>
      </c>
      <c r="D37" s="17" t="s">
        <v>16</v>
      </c>
      <c r="E37" s="17" t="s">
        <v>15</v>
      </c>
      <c r="F37" s="17" t="s">
        <v>17</v>
      </c>
    </row>
    <row r="38" spans="2:9" x14ac:dyDescent="0.35">
      <c r="B38" t="s">
        <v>13</v>
      </c>
      <c r="C38" s="16" t="s">
        <v>24</v>
      </c>
      <c r="E38" s="7">
        <v>500000000</v>
      </c>
      <c r="F38" s="13">
        <v>100000</v>
      </c>
      <c r="H38" s="7"/>
      <c r="I38" t="s">
        <v>21</v>
      </c>
    </row>
    <row r="39" spans="2:9" x14ac:dyDescent="0.35">
      <c r="E39" s="3" t="s">
        <v>14</v>
      </c>
    </row>
    <row r="40" spans="2:9" x14ac:dyDescent="0.35">
      <c r="B40" t="s">
        <v>32</v>
      </c>
      <c r="D40" s="7">
        <v>91034</v>
      </c>
      <c r="E40">
        <f>D40/E38*100</f>
        <v>1.8206799999999999E-2</v>
      </c>
    </row>
    <row r="41" spans="2:9" x14ac:dyDescent="0.35">
      <c r="B41" t="s">
        <v>27</v>
      </c>
      <c r="C41" s="8">
        <v>9.2999999999999999E-2</v>
      </c>
      <c r="H41" s="16"/>
      <c r="I41" t="s">
        <v>23</v>
      </c>
    </row>
    <row r="42" spans="2:9" x14ac:dyDescent="0.35">
      <c r="B42" t="s">
        <v>94</v>
      </c>
      <c r="D42" s="5">
        <f>D40*C41</f>
        <v>8466.1620000000003</v>
      </c>
      <c r="E42" s="10">
        <f>D42/E38*100</f>
        <v>1.6932323999999999E-3</v>
      </c>
    </row>
    <row r="43" spans="2:9" x14ac:dyDescent="0.35">
      <c r="B43" t="s">
        <v>25</v>
      </c>
      <c r="C43" s="9">
        <v>7.4999999999999997E-2</v>
      </c>
    </row>
    <row r="44" spans="2:9" x14ac:dyDescent="0.35">
      <c r="B44" t="s">
        <v>89</v>
      </c>
      <c r="D44" s="5">
        <f>D42*C43</f>
        <v>634.96214999999995</v>
      </c>
      <c r="E44" s="21">
        <f>D44/E38*100</f>
        <v>1.2699243E-4</v>
      </c>
    </row>
    <row r="45" spans="2:9" x14ac:dyDescent="0.35">
      <c r="B45" t="s">
        <v>90</v>
      </c>
      <c r="C45" s="9">
        <v>1.4E-3</v>
      </c>
      <c r="D45" s="6">
        <f>D40*C45</f>
        <v>127.44759999999999</v>
      </c>
    </row>
    <row r="46" spans="2:9" x14ac:dyDescent="0.35">
      <c r="B46" t="s">
        <v>30</v>
      </c>
      <c r="C46" s="4">
        <f>D46/D40</f>
        <v>1.3019999999999999E-4</v>
      </c>
      <c r="D46" s="6">
        <f>D45*C41</f>
        <v>11.852626799999999</v>
      </c>
      <c r="E46" s="21">
        <f>D46/E38*100</f>
        <v>2.3705253599999997E-6</v>
      </c>
    </row>
    <row r="48" spans="2:9" x14ac:dyDescent="0.35">
      <c r="C48" s="1" t="s">
        <v>26</v>
      </c>
      <c r="E48" s="23">
        <f>E44</f>
        <v>1.2699243E-4</v>
      </c>
      <c r="F48" s="15">
        <f>E44*F38/100</f>
        <v>0.12699242999999999</v>
      </c>
    </row>
    <row r="52" spans="2:9" x14ac:dyDescent="0.35">
      <c r="B52" s="1" t="s">
        <v>33</v>
      </c>
    </row>
    <row r="53" spans="2:9" x14ac:dyDescent="0.35">
      <c r="B53" s="1" t="s">
        <v>34</v>
      </c>
      <c r="D53" s="17" t="s">
        <v>16</v>
      </c>
      <c r="E53" s="17" t="s">
        <v>15</v>
      </c>
      <c r="F53" s="17" t="s">
        <v>17</v>
      </c>
    </row>
    <row r="54" spans="2:9" x14ac:dyDescent="0.35">
      <c r="B54" t="s">
        <v>13</v>
      </c>
      <c r="C54" s="16" t="s">
        <v>24</v>
      </c>
      <c r="E54" s="7">
        <v>500000000</v>
      </c>
      <c r="F54" s="13">
        <v>100000</v>
      </c>
      <c r="H54" s="7"/>
      <c r="I54" t="s">
        <v>21</v>
      </c>
    </row>
    <row r="55" spans="2:9" x14ac:dyDescent="0.35">
      <c r="E55" s="3" t="s">
        <v>14</v>
      </c>
    </row>
    <row r="56" spans="2:9" x14ac:dyDescent="0.35">
      <c r="B56" t="s">
        <v>32</v>
      </c>
      <c r="D56" s="7">
        <v>91034</v>
      </c>
      <c r="E56">
        <f>D56/E54*100</f>
        <v>1.8206799999999999E-2</v>
      </c>
    </row>
    <row r="57" spans="2:9" x14ac:dyDescent="0.35">
      <c r="B57" t="s">
        <v>27</v>
      </c>
      <c r="C57" s="8">
        <v>9.2999999999999999E-2</v>
      </c>
      <c r="H57" s="16"/>
      <c r="I57" t="s">
        <v>23</v>
      </c>
    </row>
    <row r="58" spans="2:9" x14ac:dyDescent="0.35">
      <c r="B58" t="s">
        <v>94</v>
      </c>
      <c r="D58" s="5">
        <f>D56*C57</f>
        <v>8466.1620000000003</v>
      </c>
      <c r="E58" s="10">
        <f>D58/E54*100</f>
        <v>1.6932323999999999E-3</v>
      </c>
    </row>
    <row r="59" spans="2:9" x14ac:dyDescent="0.35">
      <c r="B59" t="s">
        <v>35</v>
      </c>
      <c r="C59" s="9">
        <v>2.3E-2</v>
      </c>
    </row>
    <row r="60" spans="2:9" x14ac:dyDescent="0.35">
      <c r="B60" t="s">
        <v>91</v>
      </c>
      <c r="D60" s="5">
        <f>D58*C59</f>
        <v>194.72172599999999</v>
      </c>
      <c r="E60" s="21">
        <f>D60/E54*100</f>
        <v>3.8944345199999999E-5</v>
      </c>
    </row>
    <row r="61" spans="2:9" x14ac:dyDescent="0.35">
      <c r="B61" t="s">
        <v>90</v>
      </c>
      <c r="C61" s="9">
        <v>1.4E-3</v>
      </c>
      <c r="D61" s="6">
        <f>D56*C61</f>
        <v>127.44759999999999</v>
      </c>
    </row>
    <row r="62" spans="2:9" x14ac:dyDescent="0.35">
      <c r="B62" t="s">
        <v>30</v>
      </c>
      <c r="C62" s="4">
        <f>D62/D56</f>
        <v>1.3019999999999999E-4</v>
      </c>
      <c r="D62" s="6">
        <f>D61*C57</f>
        <v>11.852626799999999</v>
      </c>
      <c r="E62" s="21">
        <f>D62/E54*100</f>
        <v>2.3705253599999997E-6</v>
      </c>
    </row>
    <row r="64" spans="2:9" x14ac:dyDescent="0.35">
      <c r="C64" s="1" t="s">
        <v>36</v>
      </c>
      <c r="E64" s="23">
        <f>E60</f>
        <v>3.8944345199999999E-5</v>
      </c>
      <c r="F64" s="15">
        <f>E60*F54/100</f>
        <v>3.8944345200000001E-2</v>
      </c>
    </row>
    <row r="67" spans="3:6" x14ac:dyDescent="0.35">
      <c r="F67" s="17" t="s">
        <v>17</v>
      </c>
    </row>
    <row r="68" spans="3:6" x14ac:dyDescent="0.35">
      <c r="C68" s="1" t="s">
        <v>96</v>
      </c>
      <c r="F68" s="26">
        <f>F64+F48+F33+F17</f>
        <v>0.23780226239999999</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tabSelected="1" workbookViewId="0">
      <selection activeCell="I30" sqref="I30"/>
    </sheetView>
  </sheetViews>
  <sheetFormatPr defaultRowHeight="14.5" x14ac:dyDescent="0.35"/>
  <cols>
    <col min="1" max="1" width="5" customWidth="1"/>
    <col min="2" max="2" width="46.26953125" customWidth="1"/>
    <col min="3" max="3" width="13.1796875" customWidth="1"/>
    <col min="4" max="4" width="30.1796875" customWidth="1"/>
    <col min="5" max="5" width="18.7265625" customWidth="1"/>
    <col min="6" max="6" width="26.1796875" customWidth="1"/>
  </cols>
  <sheetData>
    <row r="1" spans="1:9" ht="15.5" x14ac:dyDescent="0.35">
      <c r="A1" s="2" t="s">
        <v>129</v>
      </c>
    </row>
    <row r="3" spans="1:9" x14ac:dyDescent="0.35">
      <c r="B3" t="s">
        <v>102</v>
      </c>
    </row>
    <row r="5" spans="1:9" x14ac:dyDescent="0.35">
      <c r="B5" s="1" t="s">
        <v>106</v>
      </c>
    </row>
    <row r="6" spans="1:9" x14ac:dyDescent="0.35">
      <c r="B6" s="1" t="s">
        <v>19</v>
      </c>
      <c r="D6" s="17" t="s">
        <v>16</v>
      </c>
      <c r="E6" s="17" t="s">
        <v>15</v>
      </c>
      <c r="F6" s="17" t="s">
        <v>17</v>
      </c>
    </row>
    <row r="7" spans="1:9" x14ac:dyDescent="0.35">
      <c r="B7" t="s">
        <v>13</v>
      </c>
      <c r="C7" t="s">
        <v>24</v>
      </c>
      <c r="E7" s="7">
        <v>500000000</v>
      </c>
      <c r="F7" s="13">
        <v>100000</v>
      </c>
      <c r="H7" s="7"/>
      <c r="I7" t="s">
        <v>21</v>
      </c>
    </row>
    <row r="8" spans="1:9" x14ac:dyDescent="0.35">
      <c r="E8" s="17" t="s">
        <v>14</v>
      </c>
    </row>
    <row r="9" spans="1:9" x14ac:dyDescent="0.35">
      <c r="B9" t="s">
        <v>92</v>
      </c>
      <c r="D9" s="7">
        <v>214268</v>
      </c>
      <c r="E9">
        <f>D9/E7*100</f>
        <v>4.2853599999999999E-2</v>
      </c>
    </row>
    <row r="10" spans="1:9" x14ac:dyDescent="0.35">
      <c r="B10" t="s">
        <v>103</v>
      </c>
      <c r="C10" s="8">
        <v>0.20699999999999999</v>
      </c>
      <c r="H10" s="16"/>
      <c r="I10" t="s">
        <v>23</v>
      </c>
    </row>
    <row r="11" spans="1:9" x14ac:dyDescent="0.35">
      <c r="B11" t="s">
        <v>104</v>
      </c>
      <c r="D11" s="5">
        <f>D9*C10</f>
        <v>44353.475999999995</v>
      </c>
      <c r="E11" s="10">
        <f>D11/E7*100</f>
        <v>8.8706951999999988E-3</v>
      </c>
    </row>
    <row r="12" spans="1:9" x14ac:dyDescent="0.35">
      <c r="B12" t="s">
        <v>12</v>
      </c>
      <c r="C12" s="9">
        <v>6.0000000000000001E-3</v>
      </c>
    </row>
    <row r="13" spans="1:9" x14ac:dyDescent="0.35">
      <c r="B13" t="s">
        <v>85</v>
      </c>
      <c r="D13" s="5">
        <f>D11*C12</f>
        <v>266.120856</v>
      </c>
      <c r="E13" s="11">
        <f>D13/E7*100</f>
        <v>5.3224171199999995E-5</v>
      </c>
    </row>
    <row r="14" spans="1:9" x14ac:dyDescent="0.35">
      <c r="B14" t="s">
        <v>86</v>
      </c>
      <c r="C14" s="9">
        <v>2.9999999999999997E-4</v>
      </c>
      <c r="D14" s="6">
        <f>D9*C14</f>
        <v>64.2804</v>
      </c>
    </row>
    <row r="15" spans="1:9" x14ac:dyDescent="0.35">
      <c r="B15" t="s">
        <v>105</v>
      </c>
      <c r="C15" s="19">
        <f>D15/D9</f>
        <v>6.2100000000000005E-5</v>
      </c>
      <c r="D15" s="14">
        <f>D14*C10</f>
        <v>13.3060428</v>
      </c>
      <c r="E15" s="11">
        <f>D15/E7*100</f>
        <v>2.6612085600000002E-6</v>
      </c>
    </row>
    <row r="17" spans="2:9" x14ac:dyDescent="0.35">
      <c r="C17" s="1" t="s">
        <v>18</v>
      </c>
      <c r="E17" s="21">
        <f>E13</f>
        <v>5.3224171199999995E-5</v>
      </c>
      <c r="F17" s="20">
        <f>E13*F7/100</f>
        <v>5.3224171199999996E-2</v>
      </c>
    </row>
    <row r="18" spans="2:9" x14ac:dyDescent="0.35">
      <c r="C18" s="1"/>
      <c r="E18" s="21"/>
      <c r="F18" s="20"/>
    </row>
    <row r="19" spans="2:9" x14ac:dyDescent="0.35">
      <c r="C19" s="1"/>
      <c r="E19" s="21"/>
      <c r="F19" s="20"/>
    </row>
    <row r="21" spans="2:9" x14ac:dyDescent="0.35">
      <c r="B21" s="1" t="s">
        <v>106</v>
      </c>
    </row>
    <row r="22" spans="2:9" x14ac:dyDescent="0.35">
      <c r="B22" s="1" t="s">
        <v>20</v>
      </c>
      <c r="D22" s="17" t="s">
        <v>16</v>
      </c>
      <c r="E22" s="17" t="s">
        <v>15</v>
      </c>
      <c r="F22" s="17" t="s">
        <v>17</v>
      </c>
    </row>
    <row r="23" spans="2:9" x14ac:dyDescent="0.35">
      <c r="B23" t="s">
        <v>13</v>
      </c>
      <c r="C23" t="s">
        <v>24</v>
      </c>
      <c r="E23" s="7">
        <v>500000000</v>
      </c>
      <c r="F23" s="13">
        <v>100000</v>
      </c>
      <c r="H23" s="7"/>
      <c r="I23" t="s">
        <v>21</v>
      </c>
    </row>
    <row r="24" spans="2:9" x14ac:dyDescent="0.35">
      <c r="E24" s="17" t="s">
        <v>14</v>
      </c>
    </row>
    <row r="25" spans="2:9" x14ac:dyDescent="0.35">
      <c r="B25" t="s">
        <v>92</v>
      </c>
      <c r="D25" s="7">
        <v>214268</v>
      </c>
      <c r="E25" s="10">
        <f>D25/E23*100</f>
        <v>4.2853599999999999E-2</v>
      </c>
    </row>
    <row r="26" spans="2:9" x14ac:dyDescent="0.35">
      <c r="B26" t="s">
        <v>103</v>
      </c>
      <c r="C26" s="8">
        <v>0.20699999999999999</v>
      </c>
      <c r="H26" s="16"/>
      <c r="I26" t="s">
        <v>23</v>
      </c>
    </row>
    <row r="27" spans="2:9" x14ac:dyDescent="0.35">
      <c r="B27" t="s">
        <v>104</v>
      </c>
      <c r="D27" s="5">
        <f>D25*C26</f>
        <v>44353.475999999995</v>
      </c>
      <c r="E27" s="10">
        <f>D27/E23*100</f>
        <v>8.8706951999999988E-3</v>
      </c>
    </row>
    <row r="28" spans="2:9" x14ac:dyDescent="0.35">
      <c r="B28" t="s">
        <v>25</v>
      </c>
      <c r="C28" s="9">
        <v>0.32900000000000001</v>
      </c>
    </row>
    <row r="29" spans="2:9" x14ac:dyDescent="0.35">
      <c r="B29" t="s">
        <v>87</v>
      </c>
      <c r="D29" s="5">
        <f>D27*C28</f>
        <v>14592.293603999999</v>
      </c>
      <c r="E29" s="23">
        <f>D29/E23*100</f>
        <v>2.9184587208000001E-3</v>
      </c>
    </row>
    <row r="30" spans="2:9" x14ac:dyDescent="0.35">
      <c r="B30" t="s">
        <v>86</v>
      </c>
      <c r="C30" s="9">
        <v>2.9999999999999997E-4</v>
      </c>
      <c r="D30" s="6">
        <f>D25*C30</f>
        <v>64.2804</v>
      </c>
    </row>
    <row r="31" spans="2:9" x14ac:dyDescent="0.35">
      <c r="B31" t="s">
        <v>105</v>
      </c>
      <c r="C31" s="19">
        <f>D31/D25</f>
        <v>6.2100000000000005E-5</v>
      </c>
      <c r="D31" s="14">
        <f>D30*C26</f>
        <v>13.3060428</v>
      </c>
      <c r="E31" s="11">
        <f>D31/E23*100</f>
        <v>2.6612085600000002E-6</v>
      </c>
    </row>
    <row r="33" spans="1:11" x14ac:dyDescent="0.35">
      <c r="C33" s="1" t="s">
        <v>26</v>
      </c>
      <c r="E33" s="23">
        <f>E29</f>
        <v>2.9184587208000001E-3</v>
      </c>
      <c r="F33" s="15">
        <f>E29*F23/100</f>
        <v>2.9184587207999999</v>
      </c>
    </row>
    <row r="34" spans="1:11" x14ac:dyDescent="0.35">
      <c r="C34" s="1"/>
      <c r="E34" s="21"/>
      <c r="F34" s="20"/>
    </row>
    <row r="35" spans="1:11" x14ac:dyDescent="0.35">
      <c r="C35" s="1"/>
      <c r="E35" s="21"/>
      <c r="F35" s="20"/>
    </row>
    <row r="36" spans="1:11" x14ac:dyDescent="0.35">
      <c r="A36" s="1"/>
      <c r="B36" s="1" t="s">
        <v>107</v>
      </c>
      <c r="C36" s="1"/>
      <c r="D36" s="1"/>
      <c r="E36" s="21"/>
      <c r="F36" s="20"/>
      <c r="G36" s="1"/>
      <c r="H36" s="1"/>
      <c r="I36" s="1"/>
      <c r="J36" s="1"/>
      <c r="K36" s="1"/>
    </row>
    <row r="37" spans="1:11" x14ac:dyDescent="0.35">
      <c r="B37" s="1" t="s">
        <v>20</v>
      </c>
      <c r="D37" s="17" t="s">
        <v>16</v>
      </c>
      <c r="E37" s="17" t="s">
        <v>15</v>
      </c>
      <c r="F37" s="17" t="s">
        <v>17</v>
      </c>
    </row>
    <row r="38" spans="1:11" x14ac:dyDescent="0.35">
      <c r="B38" t="s">
        <v>13</v>
      </c>
      <c r="C38" s="16" t="s">
        <v>24</v>
      </c>
      <c r="E38" s="7">
        <v>500000000</v>
      </c>
      <c r="F38" s="13">
        <v>100000</v>
      </c>
      <c r="H38" s="7"/>
      <c r="I38" t="s">
        <v>21</v>
      </c>
    </row>
    <row r="39" spans="1:11" x14ac:dyDescent="0.35">
      <c r="E39" s="3" t="s">
        <v>14</v>
      </c>
    </row>
    <row r="40" spans="1:11" x14ac:dyDescent="0.35">
      <c r="B40" t="s">
        <v>32</v>
      </c>
      <c r="D40" s="7">
        <v>91034</v>
      </c>
      <c r="E40">
        <f>D40/E38*100</f>
        <v>1.8206799999999999E-2</v>
      </c>
    </row>
    <row r="41" spans="1:11" x14ac:dyDescent="0.35">
      <c r="B41" t="s">
        <v>103</v>
      </c>
      <c r="C41" s="8">
        <v>0.161</v>
      </c>
      <c r="H41" s="16"/>
      <c r="I41" t="s">
        <v>23</v>
      </c>
    </row>
    <row r="42" spans="1:11" x14ac:dyDescent="0.35">
      <c r="B42" t="s">
        <v>108</v>
      </c>
      <c r="D42" s="5">
        <f>D40*C41</f>
        <v>14656.474</v>
      </c>
      <c r="E42" s="10">
        <f>D42/E38*100</f>
        <v>2.9312947999999999E-3</v>
      </c>
    </row>
    <row r="43" spans="1:11" x14ac:dyDescent="0.35">
      <c r="B43" t="s">
        <v>25</v>
      </c>
      <c r="C43" s="9">
        <v>0.2</v>
      </c>
    </row>
    <row r="44" spans="1:11" x14ac:dyDescent="0.35">
      <c r="B44" t="s">
        <v>89</v>
      </c>
      <c r="D44" s="5">
        <f>D42*C43</f>
        <v>2931.2948000000001</v>
      </c>
      <c r="E44" s="21">
        <f>D44/E38*100</f>
        <v>5.8625895999999994E-4</v>
      </c>
    </row>
    <row r="45" spans="1:11" x14ac:dyDescent="0.35">
      <c r="B45" t="s">
        <v>90</v>
      </c>
      <c r="C45" s="9">
        <v>1.4E-3</v>
      </c>
      <c r="D45" s="6">
        <f>D40*C45</f>
        <v>127.44759999999999</v>
      </c>
    </row>
    <row r="46" spans="1:11" x14ac:dyDescent="0.35">
      <c r="B46" t="s">
        <v>105</v>
      </c>
      <c r="C46" s="4">
        <f>D46/D40</f>
        <v>2.2539999999999998E-4</v>
      </c>
      <c r="D46" s="6">
        <f>D45*C41</f>
        <v>20.519063599999999</v>
      </c>
      <c r="E46" s="21">
        <f>D46/E38*100</f>
        <v>4.10381272E-6</v>
      </c>
    </row>
    <row r="48" spans="1:11" x14ac:dyDescent="0.35">
      <c r="C48" s="1" t="s">
        <v>26</v>
      </c>
      <c r="E48" s="23">
        <f>E44</f>
        <v>5.8625895999999994E-4</v>
      </c>
      <c r="F48" s="15">
        <f>E44*F38/100</f>
        <v>0.58625896</v>
      </c>
    </row>
    <row r="52" spans="2:9" x14ac:dyDescent="0.35">
      <c r="B52" s="1" t="s">
        <v>107</v>
      </c>
    </row>
    <row r="53" spans="2:9" x14ac:dyDescent="0.35">
      <c r="B53" s="1" t="s">
        <v>34</v>
      </c>
      <c r="D53" s="17" t="s">
        <v>16</v>
      </c>
      <c r="E53" s="17" t="s">
        <v>15</v>
      </c>
      <c r="F53" s="17" t="s">
        <v>17</v>
      </c>
    </row>
    <row r="54" spans="2:9" x14ac:dyDescent="0.35">
      <c r="B54" t="s">
        <v>13</v>
      </c>
      <c r="C54" s="16" t="s">
        <v>24</v>
      </c>
      <c r="E54" s="7">
        <v>500000000</v>
      </c>
      <c r="F54" s="13">
        <v>100000</v>
      </c>
      <c r="H54" s="7"/>
      <c r="I54" t="s">
        <v>21</v>
      </c>
    </row>
    <row r="55" spans="2:9" x14ac:dyDescent="0.35">
      <c r="E55" s="3" t="s">
        <v>14</v>
      </c>
    </row>
    <row r="56" spans="2:9" x14ac:dyDescent="0.35">
      <c r="B56" t="s">
        <v>32</v>
      </c>
      <c r="D56" s="7">
        <v>91034</v>
      </c>
      <c r="E56">
        <f>D56/E54*100</f>
        <v>1.8206799999999999E-2</v>
      </c>
    </row>
    <row r="57" spans="2:9" x14ac:dyDescent="0.35">
      <c r="B57" t="s">
        <v>103</v>
      </c>
      <c r="C57" s="8">
        <v>0.161</v>
      </c>
      <c r="H57" s="16"/>
      <c r="I57" t="s">
        <v>23</v>
      </c>
    </row>
    <row r="58" spans="2:9" x14ac:dyDescent="0.35">
      <c r="B58" t="s">
        <v>108</v>
      </c>
      <c r="D58" s="5">
        <f>D56*C57</f>
        <v>14656.474</v>
      </c>
      <c r="E58" s="10">
        <f>D58/E54*100</f>
        <v>2.9312947999999999E-3</v>
      </c>
    </row>
    <row r="59" spans="2:9" x14ac:dyDescent="0.35">
      <c r="B59" t="s">
        <v>35</v>
      </c>
      <c r="C59" s="9">
        <v>1.4E-2</v>
      </c>
    </row>
    <row r="60" spans="2:9" x14ac:dyDescent="0.35">
      <c r="B60" t="s">
        <v>91</v>
      </c>
      <c r="D60" s="5">
        <f>D58*C59</f>
        <v>205.19063600000001</v>
      </c>
      <c r="E60" s="21">
        <f>D60/E54*100</f>
        <v>4.10381272E-5</v>
      </c>
    </row>
    <row r="61" spans="2:9" x14ac:dyDescent="0.35">
      <c r="B61" t="s">
        <v>90</v>
      </c>
      <c r="C61" s="9">
        <v>1.4E-3</v>
      </c>
      <c r="D61" s="6">
        <f>D56*C61</f>
        <v>127.44759999999999</v>
      </c>
    </row>
    <row r="62" spans="2:9" x14ac:dyDescent="0.35">
      <c r="B62" t="s">
        <v>105</v>
      </c>
      <c r="C62" s="4">
        <f>D62/D56</f>
        <v>2.2539999999999998E-4</v>
      </c>
      <c r="D62" s="6">
        <f>D61*C57</f>
        <v>20.519063599999999</v>
      </c>
      <c r="E62" s="21">
        <f>D62/E54*100</f>
        <v>4.10381272E-6</v>
      </c>
    </row>
    <row r="64" spans="2:9" x14ac:dyDescent="0.35">
      <c r="C64" s="1" t="s">
        <v>36</v>
      </c>
      <c r="E64" s="21">
        <f>E60</f>
        <v>4.10381272E-5</v>
      </c>
      <c r="F64" s="15">
        <f>E60*F54/100</f>
        <v>4.1038127199999996E-2</v>
      </c>
    </row>
    <row r="67" spans="3:6" x14ac:dyDescent="0.35">
      <c r="F67" s="17" t="s">
        <v>17</v>
      </c>
    </row>
    <row r="68" spans="3:6" x14ac:dyDescent="0.35">
      <c r="C68" s="1" t="s">
        <v>109</v>
      </c>
      <c r="F68" s="26">
        <f>F64+F48+F33+F17</f>
        <v>3.5989799792000001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Chicken</vt:lpstr>
      <vt:lpstr>Pigs</vt:lpstr>
      <vt:lpstr>Cattle</vt:lpstr>
    </vt:vector>
  </TitlesOfParts>
  <Company>Octagon Services Ltd, www.octagon-services.co.uk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Attribution Models of Antimicrobial Resistance Transmission to Man based on Animal Species</dc:title>
  <dc:subject>Attribution of Antibiotic Resistance Models for Chicken, Dairy &amp; Pig Meat</dc:subject>
  <dc:creator>David G S Burch;Octagon Services Ltd;www.octagon-services.co.uk</dc:creator>
  <cp:keywords>risk,assessment,chicken,poultry,meat,pigmeat,human,cases,spread,source,Campylobacter,Salmonella,resistance,genes,pigmeat,pork,diary,milk,cheese,medicine,infection,control,controlling,disease,diseases,medicate,drug,drugs,medication,use,usage,treat,treatment,Swine,antimicrobial,antibiotic,antibiotics,antibacterial,drug,pig,pigs,hogs,hog,herd,U.K.,UK</cp:keywords>
  <cp:lastModifiedBy>Michael Meredith</cp:lastModifiedBy>
  <dcterms:created xsi:type="dcterms:W3CDTF">2016-06-02T14:01:04Z</dcterms:created>
  <dcterms:modified xsi:type="dcterms:W3CDTF">2016-07-12T13:34:12Z</dcterms:modified>
  <cp:category>Attribution of Resistance Models for Chicken, Dairy and Pig Meat</cp:category>
</cp:coreProperties>
</file>